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gha2-my.sharepoint.com/personal/kgarcia_gha_com_co/Documents/KGARCIA - ACTUALIZADO/KGARCIA/2. PENDIENTES/CONTESTACIONES/ADMINISTRATIVO/15. ANDRES OLAYA/"/>
    </mc:Choice>
  </mc:AlternateContent>
  <xr:revisionPtr revIDLastSave="33" documentId="13_ncr:1_{394EE556-F0C7-4055-999F-4BD8D2E04C5D}" xr6:coauthVersionLast="47" xr6:coauthVersionMax="47" xr10:uidLastSave="{1F3C31FF-5E0B-4DA0-AFBD-CD8FC704FEF1}"/>
  <bookViews>
    <workbookView xWindow="-120" yWindow="-120" windowWidth="24240" windowHeight="1302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F23" i="1"/>
  <c r="H21" i="1"/>
  <c r="C23" i="1"/>
  <c r="C21" i="1"/>
  <c r="C22" i="1" s="1"/>
  <c r="C14" i="1"/>
  <c r="C9" i="1"/>
  <c r="F22" i="1"/>
  <c r="F21" i="1"/>
  <c r="C12" i="1" l="1"/>
  <c r="C10" i="1"/>
  <c r="C15" i="1" l="1"/>
  <c r="J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chrome-extension://efaidnbmnnnibpcajpcglclefindmkaj/https://www.dane.gov.co/files/investigaciones/poblacion/proyepobla06_20/8Tablasvida1985_2020.pdf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<sst xmlns="http://schemas.openxmlformats.org/spreadsheetml/2006/main" count="29" uniqueCount="29">
  <si>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</si>
  <si>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</si>
  <si>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</si>
  <si>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</si>
  <si>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</si>
  <si>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</si>
  <si>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</si>
  <si>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</si>
  <si>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</si>
  <si>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</si>
  <si>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</si>
  <si>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</si>
  <si>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</si>
  <si>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</si>
  <si>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</si>
  <si>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</si>
  <si>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</si>
  <si>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</si>
  <si>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</si>
  <si>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</si>
  <si>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</si>
  <si>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</si>
  <si>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</si>
  <si>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</si>
  <si>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</si>
  <si>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</si>
  <si>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</si>
  <si>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</si>
  <si>
    <t xml:space="preserve"> smlmv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</si>
</sst>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quot;$&quot;\ * #,##0.00_-;\-&quot;$&quot;\ * #,##0.00_-;_-&quot;$&quot;\ * &quot;-&quot;??_-;_-@_-"/>
    <numFmt numFmtId="166" formatCode="_-&quot;$&quot;\ * #,##0.00_-;\-&quot;$&quot;\ * #,##0.00_-;_-&quot;$&quot;\ * &quot;-&quot;_-;_-@_-"/>
    <numFmt numFmtId="167" formatCode="0.0000"/>
    <numFmt numFmtId="168" formatCode="0.00000000"/>
    <numFmt numFmtId="169" formatCode="_-&quot;$&quot;\ * #,##0.0000_-;\-&quot;$&quot;\ * #,##0.000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00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164" fontId="0" fillId="0" borderId="0" xfId="1" applyFont="1"/>
    <xf numFmtId="164"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0" fillId="0" borderId="3" xfId="1" applyFont="1" applyBorder="1" applyAlignment="1">
      <alignment horizontal="right" vertical="center"/>
    </xf>
    <xf numFmtId="164" fontId="0" fillId="0" borderId="1" xfId="1" applyFont="1" applyBorder="1" applyAlignment="1">
      <alignment horizontal="right" vertical="center"/>
    </xf>
    <xf numFmtId="0" fontId="2" fillId="0" borderId="0" xfId="0" applyFont="1"/>
    <xf numFmtId="166" fontId="0" fillId="0" borderId="5"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4" xfId="0"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6" xfId="0" applyFont="1" applyBorder="1"/>
    <xf numFmtId="167" fontId="0" fillId="0" borderId="7" xfId="0" applyNumberFormat="1" applyBorder="1"/>
    <xf numFmtId="168" fontId="0" fillId="0" borderId="1" xfId="0" applyNumberFormat="1" applyBorder="1"/>
    <xf numFmtId="167" fontId="0" fillId="0" borderId="1" xfId="0" applyNumberFormat="1" applyBorder="1"/>
    <xf numFmtId="167" fontId="0" fillId="0" borderId="5" xfId="0" applyNumberFormat="1" applyBorder="1"/>
    <xf numFmtId="14" fontId="0" fillId="0" borderId="1" xfId="0" applyNumberFormat="1" applyBorder="1"/>
    <xf numFmtId="165" fontId="0" fillId="0" borderId="0" xfId="0" applyNumberFormat="1"/>
    <xf numFmtId="2" fontId="0" fillId="0" borderId="7" xfId="0" applyNumberFormat="1" applyBorder="1"/>
    <xf numFmtId="10" fontId="0" fillId="0" borderId="1" xfId="2" applyNumberFormat="1" applyFont="1" applyBorder="1" applyAlignment="1">
      <alignment horizontal="right" vertical="center"/>
    </xf>
    <xf numFmtId="10" fontId="0" fillId="0" borderId="1" xfId="0" applyNumberFormat="1" applyBorder="1"/>
    <xf numFmtId="166" fontId="0" fillId="0" borderId="1" xfId="1" applyNumberFormat="1" applyFont="1" applyBorder="1" applyAlignment="1">
      <alignment horizontal="center" vertical="center"/>
    </xf>
    <xf numFmtId="0" fontId="10" fillId="5" borderId="1" xfId="0" applyFont="1" applyFill="1" applyBorder="1" applyAlignment="1">
      <alignment horizontal="center" vertical="center" wrapText="1"/>
    </xf>
    <xf numFmtId="2" fontId="0" fillId="0" borderId="8" xfId="0" applyNumberFormat="1" applyBorder="1" applyAlignment="1">
      <alignment horizontal="center" vertical="center"/>
    </xf>
    <xf numFmtId="0" fontId="0" fillId="0" borderId="8" xfId="0" applyBorder="1" applyAlignment="1">
      <alignment horizontal="center" vertical="center"/>
    </xf>
    <xf numFmtId="17" fontId="0" fillId="0" borderId="9" xfId="0" applyNumberFormat="1" applyBorder="1" applyAlignment="1">
      <alignment horizontal="center" vertical="center"/>
    </xf>
    <xf numFmtId="0" fontId="0" fillId="0" borderId="10" xfId="0" applyBorder="1"/>
    <xf numFmtId="0" fontId="0" fillId="0" borderId="9" xfId="0" applyBorder="1"/>
    <xf numFmtId="164" fontId="0" fillId="0" borderId="1" xfId="1" applyFont="1" applyBorder="1"/>
    <xf numFmtId="0" fontId="5"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169" fontId="0" fillId="0" borderId="4" xfId="1" applyNumberFormat="1" applyFont="1" applyBorder="1" applyAlignment="1">
      <alignment horizontal="center" vertical="center"/>
    </xf>
    <xf numFmtId="169" fontId="0" fillId="0" borderId="5" xfId="1" applyNumberFormat="1"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topLeftCell="A12" zoomScale="96" zoomScaleNormal="96" workbookViewId="0">
      <selection activeCell="F12" sqref="F12"/>
    </sheetView>
  </sheetViews>
  <sheetFormatPr baseColWidth="10" defaultRowHeight="15" x14ac:dyDescent="0.25"/>
  <cols>
    <col min="1" max="1" width="9.28515625" customWidth="1"/>
    <col min="2" max="2" width="30.140625" customWidth="1"/>
    <col min="3" max="3" width="18.28515625" customWidth="1"/>
    <col min="4" max="4" width="12" customWidth="1"/>
    <col min="5" max="5" width="19.140625" customWidth="1"/>
    <col min="6" max="6" width="21.7109375" customWidth="1"/>
    <col min="7" max="7" width="8.28515625" customWidth="1"/>
    <col min="8" max="8" width="29.7109375" customWidth="1"/>
    <col min="9" max="9" width="7.7109375" customWidth="1"/>
    <col min="11" max="11" width="16" customWidth="1"/>
  </cols>
  <sheetData>
    <row r="1" spans="2:9" ht="15.75" thickBot="1" x14ac:dyDescent="0.3"/>
    <row r="2" spans="2:9" ht="21.75" thickBot="1" x14ac:dyDescent="0.3">
      <c r="B2" s="38" t="s">
        <v>12</v>
      </c>
      <c r="C2" s="39"/>
    </row>
    <row r="3" spans="2:9" ht="15.75" thickBot="1" x14ac:dyDescent="0.3">
      <c r="B3" s="12" t="s">
        <v>8</v>
      </c>
      <c r="C3" s="34">
        <v>1423500</v>
      </c>
      <c r="D3" s="33" t="s">
        <v>28</v>
      </c>
    </row>
    <row r="4" spans="2:9" ht="15.75" thickBot="1" x14ac:dyDescent="0.3">
      <c r="B4" s="12" t="s">
        <v>9</v>
      </c>
      <c r="C4" s="26">
        <v>0.5</v>
      </c>
    </row>
    <row r="5" spans="2:9" ht="15.75" thickBot="1" x14ac:dyDescent="0.3">
      <c r="B5" s="12" t="s">
        <v>10</v>
      </c>
      <c r="C5" s="32">
        <v>146.24</v>
      </c>
      <c r="D5" s="31">
        <v>45689</v>
      </c>
      <c r="E5" s="29" t="s">
        <v>23</v>
      </c>
    </row>
    <row r="6" spans="2:9" ht="15.75" thickBot="1" x14ac:dyDescent="0.3">
      <c r="B6" s="12" t="s">
        <v>11</v>
      </c>
      <c r="C6" s="9">
        <v>104.24</v>
      </c>
      <c r="D6" s="31">
        <v>43831</v>
      </c>
      <c r="E6" s="30" t="s">
        <v>24</v>
      </c>
    </row>
    <row r="7" spans="2:9" ht="15.75" thickBot="1" x14ac:dyDescent="0.3">
      <c r="B7" s="11" t="s">
        <v>13</v>
      </c>
      <c r="C7" s="13">
        <v>31005</v>
      </c>
    </row>
    <row r="8" spans="2:9" ht="15.75" thickBot="1" x14ac:dyDescent="0.3">
      <c r="B8" s="12" t="s">
        <v>14</v>
      </c>
      <c r="C8" s="13">
        <v>43841</v>
      </c>
      <c r="F8" s="14"/>
    </row>
    <row r="9" spans="2:9" ht="15.75" thickBot="1" x14ac:dyDescent="0.3">
      <c r="B9" s="12" t="s">
        <v>17</v>
      </c>
      <c r="C9" s="18">
        <f>YEARFRAC(C7,C8,1)</f>
        <v>35.14110247872734</v>
      </c>
      <c r="G9" s="16"/>
    </row>
    <row r="10" spans="2:9" ht="15.75" thickBot="1" x14ac:dyDescent="0.3">
      <c r="B10" s="12" t="s">
        <v>19</v>
      </c>
      <c r="C10" s="18">
        <f>C9*12</f>
        <v>421.69322974472811</v>
      </c>
      <c r="G10" s="16"/>
    </row>
    <row r="11" spans="2:9" ht="15.75" thickBot="1" x14ac:dyDescent="0.3">
      <c r="B11" s="12" t="s">
        <v>15</v>
      </c>
      <c r="C11" s="24">
        <v>41.06</v>
      </c>
      <c r="G11" s="16"/>
    </row>
    <row r="12" spans="2:9" ht="15.75" thickBot="1" x14ac:dyDescent="0.3">
      <c r="B12" s="17" t="s">
        <v>16</v>
      </c>
      <c r="C12" s="20">
        <f>(C11+C9)*12</f>
        <v>914.41322974472803</v>
      </c>
    </row>
    <row r="13" spans="2:9" ht="15.75" thickBot="1" x14ac:dyDescent="0.3">
      <c r="B13" s="12" t="s">
        <v>18</v>
      </c>
      <c r="C13" s="22">
        <v>45716</v>
      </c>
    </row>
    <row r="14" spans="2:9" ht="15.75" thickBot="1" x14ac:dyDescent="0.3">
      <c r="B14" s="12" t="s">
        <v>25</v>
      </c>
      <c r="C14" s="21">
        <f>YEARFRAC(C8,C13,1)*12</f>
        <v>61.587591240875916</v>
      </c>
      <c r="D14" s="16"/>
    </row>
    <row r="15" spans="2:9" ht="15.75" thickBot="1" x14ac:dyDescent="0.3">
      <c r="B15" s="12" t="s">
        <v>26</v>
      </c>
      <c r="C15" s="18">
        <f>C12-(C10+C14)</f>
        <v>431.13240875912402</v>
      </c>
    </row>
    <row r="16" spans="2:9" ht="15.75" thickBot="1" x14ac:dyDescent="0.3">
      <c r="B16" s="12" t="s">
        <v>20</v>
      </c>
      <c r="C16" s="19">
        <v>4.86755E-3</v>
      </c>
      <c r="I16" s="15"/>
    </row>
    <row r="17" spans="2:11" x14ac:dyDescent="0.25">
      <c r="B17" s="7"/>
    </row>
    <row r="18" spans="2:11" s="7" customFormat="1" ht="15.75" thickBot="1" x14ac:dyDescent="0.3"/>
    <row r="19" spans="2:11" hidden="1" x14ac:dyDescent="0.25"/>
    <row r="20" spans="2:11" ht="34.5" customHeight="1" thickBot="1" x14ac:dyDescent="0.3">
      <c r="B20" s="35" t="s">
        <v>2</v>
      </c>
      <c r="C20" s="36"/>
      <c r="E20" s="35" t="s">
        <v>7</v>
      </c>
      <c r="F20" s="37"/>
      <c r="H20" s="28" t="s">
        <v>21</v>
      </c>
      <c r="J20" s="40" t="s">
        <v>22</v>
      </c>
      <c r="K20" s="41"/>
    </row>
    <row r="21" spans="2:11" ht="24" customHeight="1" thickBot="1" x14ac:dyDescent="0.3">
      <c r="B21" s="3" t="s">
        <v>1</v>
      </c>
      <c r="C21" s="5">
        <f>C3</f>
        <v>1423500</v>
      </c>
      <c r="E21" s="4" t="s">
        <v>5</v>
      </c>
      <c r="F21" s="9">
        <f>C5</f>
        <v>146.24</v>
      </c>
      <c r="H21" s="27">
        <f>F23*((1.00486755^C14)-1)/C16</f>
        <v>89384746.740135103</v>
      </c>
      <c r="J21" s="42">
        <f>F23*((1.00486755^C15)-1)/(C16*(1.004867)^C15)</f>
        <v>224870587.41467658</v>
      </c>
      <c r="K21" s="43"/>
    </row>
    <row r="22" spans="2:11" ht="30.75" thickBot="1" x14ac:dyDescent="0.3">
      <c r="B22" s="3" t="s">
        <v>0</v>
      </c>
      <c r="C22" s="6">
        <f>C21*1.25</f>
        <v>1779375</v>
      </c>
      <c r="E22" s="4" t="s">
        <v>6</v>
      </c>
      <c r="F22" s="9">
        <f>C6</f>
        <v>104.24</v>
      </c>
    </row>
    <row r="23" spans="2:11" ht="35.25" customHeight="1" thickBot="1" x14ac:dyDescent="0.3">
      <c r="B23" s="4" t="s">
        <v>27</v>
      </c>
      <c r="C23" s="25">
        <f>C4</f>
        <v>0.5</v>
      </c>
      <c r="E23" s="10" t="s">
        <v>3</v>
      </c>
      <c r="F23" s="8">
        <f>C24*(F21/F22)</f>
        <v>1248157.1373752879</v>
      </c>
      <c r="H23" s="23"/>
    </row>
    <row r="24" spans="2:11" ht="23.25" customHeight="1" thickBot="1" x14ac:dyDescent="0.3">
      <c r="B24" s="10" t="s">
        <v>4</v>
      </c>
      <c r="C24" s="6">
        <f>C22*(C23)</f>
        <v>889687.5</v>
      </c>
      <c r="G24" s="2"/>
      <c r="H24" s="2"/>
    </row>
    <row r="26" spans="2:11" x14ac:dyDescent="0.25">
      <c r="D26" s="2"/>
    </row>
    <row r="27" spans="2:11" x14ac:dyDescent="0.25">
      <c r="E27" s="1"/>
      <c r="I27" s="2"/>
    </row>
    <row r="28" spans="2:11" x14ac:dyDescent="0.25">
      <c r="C28" s="2"/>
    </row>
    <row r="30" spans="2:11" x14ac:dyDescent="0.25">
      <c r="E30" s="2"/>
    </row>
    <row r="31" spans="2:11" x14ac:dyDescent="0.25">
      <c r="E31" s="2"/>
    </row>
    <row r="32" spans="2:11" x14ac:dyDescent="0.2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Kennie Lorena García Madrid</cp:lastModifiedBy>
  <dcterms:created xsi:type="dcterms:W3CDTF">2020-04-27T21:08:38Z</dcterms:created>
  <dcterms:modified xsi:type="dcterms:W3CDTF">2025-03-04T18:25:46Z</dcterms:modified>
</cp:coreProperties>
</file>