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63" documentId="13_ncr:1_{491894EB-2366-4871-B06E-6D071CBBCA54}" xr6:coauthVersionLast="47" xr6:coauthVersionMax="47" xr10:uidLastSave="{C4627C7B-4AA3-4BE3-9B5C-34ED4559F95B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13" l="1"/>
  <c r="F69" i="13"/>
  <c r="F37" i="13"/>
  <c r="F53" i="13"/>
  <c r="B77" i="13"/>
  <c r="E57" i="13" l="1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56" i="13"/>
  <c r="F56" i="13" s="1"/>
  <c r="E40" i="13" l="1"/>
  <c r="E41" i="13"/>
  <c r="E42" i="13"/>
  <c r="E43" i="13"/>
  <c r="E44" i="13"/>
  <c r="E45" i="13"/>
  <c r="E46" i="13"/>
  <c r="E47" i="13"/>
  <c r="E48" i="13"/>
  <c r="E26" i="13"/>
  <c r="F26" i="13" s="1"/>
  <c r="D42" i="13" s="1"/>
  <c r="E27" i="13"/>
  <c r="F27" i="13" s="1"/>
  <c r="D43" i="13" s="1"/>
  <c r="E28" i="13"/>
  <c r="F28" i="13" s="1"/>
  <c r="D44" i="13" s="1"/>
  <c r="E29" i="13"/>
  <c r="F29" i="13" s="1"/>
  <c r="D45" i="13" s="1"/>
  <c r="E30" i="13"/>
  <c r="F30" i="13" s="1"/>
  <c r="D46" i="13" s="1"/>
  <c r="E31" i="13"/>
  <c r="F31" i="13" s="1"/>
  <c r="D47" i="13" s="1"/>
  <c r="E32" i="13"/>
  <c r="F32" i="13" s="1"/>
  <c r="D48" i="13" s="1"/>
  <c r="E33" i="13"/>
  <c r="E34" i="13"/>
  <c r="F34" i="13" s="1"/>
  <c r="D50" i="13" s="1"/>
  <c r="E35" i="13"/>
  <c r="F35" i="13" s="1"/>
  <c r="D51" i="13" s="1"/>
  <c r="E36" i="13"/>
  <c r="F36" i="13" s="1"/>
  <c r="D52" i="13" s="1"/>
  <c r="E25" i="13"/>
  <c r="F25" i="13" s="1"/>
  <c r="D41" i="13" s="1"/>
  <c r="E10" i="13"/>
  <c r="F10" i="13" s="1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9" i="13"/>
  <c r="F9" i="13" s="1"/>
  <c r="E52" i="13"/>
  <c r="E49" i="13"/>
  <c r="E50" i="13"/>
  <c r="E51" i="13"/>
  <c r="E24" i="13"/>
  <c r="F24" i="13" s="1"/>
  <c r="D40" i="13" s="1"/>
  <c r="F44" i="13" l="1"/>
  <c r="F41" i="13"/>
  <c r="F45" i="13"/>
  <c r="F47" i="13"/>
  <c r="F43" i="13"/>
  <c r="F46" i="13"/>
  <c r="F42" i="13"/>
  <c r="F40" i="13"/>
  <c r="F33" i="13"/>
  <c r="F51" i="13"/>
  <c r="F48" i="13"/>
  <c r="F50" i="13" l="1"/>
  <c r="D49" i="13"/>
  <c r="F49" i="13" s="1"/>
  <c r="F77" i="13"/>
  <c r="E8" i="13" l="1"/>
  <c r="E72" i="13" l="1"/>
  <c r="F72" i="13" s="1"/>
  <c r="F73" i="13" s="1"/>
  <c r="F8" i="13"/>
  <c r="F21" i="13" s="1"/>
  <c r="F52" i="13" l="1"/>
</calcChain>
</file>

<file path=xl/sharedStrings.xml><?xml version="1.0" encoding="utf-8"?>
<sst xmlns="http://schemas.openxmlformats.org/spreadsheetml/2006/main" count="42" uniqueCount="22">
  <si>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</si>
  <si>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</si>
  <si>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</si>
  <si>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</si>
  <si>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</si>
  <si>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</si>
  <si>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</si>
  <si>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</si>
  <si>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</si>
  <si>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</si>
  <si>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Salario diario</t>
  </si>
  <si>
    <t>Total</t>
  </si>
  <si>
    <t>Total Liquidación:</t>
  </si>
  <si>
    <t>x 180 días</t>
  </si>
  <si>
    <t xml:space="preserve">CAPITAL </t>
  </si>
  <si>
    <t>TOTAL</t>
  </si>
  <si>
    <t>SALARIOS</t>
  </si>
  <si>
    <t>Nota 1: El demandante aduce que la relación laboral finalizó el 16/11/2012, por lo que el reintegro solicitado se liquida a partir del 17/11/2012 periodo el cual se liquida conforme a los salarios aludidos en la demanda.</t>
  </si>
  <si>
    <t xml:space="preserve">Nota 2: Se solicita el pago de: (i) salario, prestaciones sociales, vacaciones, indemnización de 180 días de salarios y sanción moratoria y (ii) pago de aportes a pensión, rubro el cual no se liquida.
 </t>
  </si>
  <si>
    <t xml:space="preserve">Nota 3: Las Pólizas de Cumplimiento a Favor de Entidades Estatales No. 660-47-994000003769 y 660-47-994000003767, si bien no prestan cobertura temporal, se  liquidan las pretensiones de la demanda a fin de ilustrar una suma pretendida por el actor
 </t>
  </si>
  <si>
    <t>INDEMNIZACIÓN DEL ARTÍCULO 26 DE LA LEY 361 DE 1997 (180 DÍAS DE SALARIO)</t>
  </si>
  <si>
    <t>INTERESES MORATORIOS DESDE 17/11/2012 hasta 23/10/2024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</si>
</sst>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164" fontId="7" fillId="2" borderId="1" xfId="6" applyNumberFormat="1" applyFont="1" applyFill="1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Fill="1" applyBorder="1"/>
    <xf numFmtId="164" fontId="7" fillId="3" borderId="1" xfId="6" applyNumberFormat="1" applyFont="1" applyFill="1" applyBorder="1"/>
    <xf numFmtId="164" fontId="3" fillId="0" borderId="0" xfId="0" applyNumberFormat="1" applyFont="1"/>
    <xf numFmtId="164" fontId="7" fillId="2" borderId="1" xfId="1" applyNumberFormat="1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6" applyNumberFormat="1" applyFont="1" applyBorder="1"/>
    <xf numFmtId="164" fontId="7" fillId="3" borderId="1" xfId="1" applyNumberFormat="1" applyFont="1" applyFill="1" applyBorder="1"/>
    <xf numFmtId="164" fontId="0" fillId="0" borderId="1" xfId="1" applyNumberFormat="1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68" fontId="7" fillId="3" borderId="1" xfId="0" applyNumberFormat="1" applyFont="1" applyFill="1" applyBorder="1"/>
    <xf numFmtId="8" fontId="6" fillId="4" borderId="1" xfId="0" applyNumberFormat="1" applyFont="1" applyFill="1" applyBorder="1"/>
    <xf numFmtId="44" fontId="0" fillId="0" borderId="1" xfId="20" applyFont="1" applyBorder="1" applyAlignment="1">
      <alignment horizontal="center" vertical="center" wrapText="1"/>
    </xf>
    <xf numFmtId="44" fontId="7" fillId="3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8" fontId="0" fillId="0" borderId="1" xfId="20" applyNumberFormat="1" applyFont="1" applyBorder="1" applyAlignment="1">
      <alignment horizontal="center"/>
    </xf>
    <xf numFmtId="44" fontId="0" fillId="0" borderId="1" xfId="20" applyFont="1" applyBorder="1" applyAlignment="1">
      <alignment horizont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422196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422196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87"/>
  <sheetViews>
    <sheetView tabSelected="1" topLeftCell="A2" workbookViewId="0">
      <selection activeCell="F85" sqref="F85"/>
    </sheetView>
  </sheetViews>
  <sheetFormatPr baseColWidth="10" defaultColWidth="11.42578125" defaultRowHeight="15" x14ac:dyDescent="0.25"/>
  <cols>
    <col min="2" max="2" width="13.5703125" style="1" customWidth="1"/>
    <col min="3" max="3" width="12.85546875" style="1" customWidth="1"/>
    <col min="4" max="4" width="13.140625" style="1" customWidth="1"/>
    <col min="5" max="5" width="11.85546875" style="1" customWidth="1"/>
    <col min="6" max="6" width="18.28515625" style="1" customWidth="1"/>
    <col min="7" max="7" width="9.7109375" style="1" customWidth="1"/>
  </cols>
  <sheetData>
    <row r="5" spans="1:12" s="1" customFormat="1" ht="15" customHeight="1" x14ac:dyDescent="0.25">
      <c r="A5" s="3"/>
      <c r="B5" s="29" t="s">
        <v>0</v>
      </c>
      <c r="C5" s="29"/>
      <c r="D5" s="29"/>
      <c r="E5" s="29"/>
      <c r="F5" s="29"/>
      <c r="G5"/>
      <c r="H5" s="3"/>
      <c r="I5" s="3"/>
      <c r="J5" s="3"/>
    </row>
    <row r="6" spans="1:12" ht="15" customHeight="1" x14ac:dyDescent="0.25">
      <c r="A6" s="3"/>
      <c r="B6"/>
      <c r="C6"/>
      <c r="D6"/>
      <c r="E6"/>
      <c r="F6"/>
      <c r="G6"/>
      <c r="H6" s="3"/>
      <c r="I6" s="3"/>
      <c r="J6" s="3"/>
    </row>
    <row r="7" spans="1:12" ht="15" customHeight="1" x14ac:dyDescent="0.25">
      <c r="A7" s="3"/>
      <c r="B7" s="4" t="s">
        <v>1</v>
      </c>
      <c r="C7" s="4" t="s">
        <v>2</v>
      </c>
      <c r="D7" s="4" t="s">
        <v>3</v>
      </c>
      <c r="E7" s="4" t="s">
        <v>4</v>
      </c>
      <c r="F7" s="10" t="s">
        <v>5</v>
      </c>
      <c r="G7"/>
      <c r="H7" s="25" t="s">
        <v>17</v>
      </c>
      <c r="I7" s="25"/>
      <c r="J7" s="25"/>
    </row>
    <row r="8" spans="1:12" ht="12.75" customHeight="1" x14ac:dyDescent="0.25">
      <c r="A8" s="3"/>
      <c r="B8" s="11">
        <v>41230</v>
      </c>
      <c r="C8" s="11">
        <v>41274</v>
      </c>
      <c r="D8" s="12">
        <v>800000</v>
      </c>
      <c r="E8" s="6">
        <f>DAYS360(B8,C8)+1</f>
        <v>45</v>
      </c>
      <c r="F8" s="7">
        <f>(D8*E8)/360</f>
        <v>100000</v>
      </c>
      <c r="G8"/>
      <c r="H8" s="25"/>
      <c r="I8" s="25"/>
      <c r="J8" s="25"/>
      <c r="K8" s="3"/>
      <c r="L8" s="3"/>
    </row>
    <row r="9" spans="1:12" ht="12.75" customHeight="1" x14ac:dyDescent="0.25">
      <c r="A9" s="3"/>
      <c r="B9" s="11">
        <v>41275</v>
      </c>
      <c r="C9" s="11">
        <v>41639</v>
      </c>
      <c r="D9" s="12">
        <v>832160</v>
      </c>
      <c r="E9" s="6">
        <f>DAYS360(B9,C9)</f>
        <v>360</v>
      </c>
      <c r="F9" s="7">
        <f t="shared" ref="F9:F20" si="0">(D9*E9)/360</f>
        <v>832160</v>
      </c>
      <c r="G9"/>
      <c r="H9" s="25"/>
      <c r="I9" s="25"/>
      <c r="J9" s="25"/>
      <c r="K9" s="3"/>
      <c r="L9" s="3"/>
    </row>
    <row r="10" spans="1:12" ht="13.5" customHeight="1" x14ac:dyDescent="0.25">
      <c r="A10" s="3"/>
      <c r="B10" s="11">
        <v>41640</v>
      </c>
      <c r="C10" s="11">
        <v>42004</v>
      </c>
      <c r="D10" s="12">
        <v>869607</v>
      </c>
      <c r="E10" s="6">
        <f t="shared" ref="E10:E20" si="1">DAYS360(B10,C10)</f>
        <v>360</v>
      </c>
      <c r="F10" s="7">
        <f t="shared" si="0"/>
        <v>869607</v>
      </c>
      <c r="G10"/>
      <c r="H10" s="25"/>
      <c r="I10" s="25"/>
      <c r="J10" s="25"/>
      <c r="K10" s="3"/>
      <c r="L10" s="3"/>
    </row>
    <row r="11" spans="1:12" ht="12.75" customHeight="1" x14ac:dyDescent="0.25">
      <c r="A11" s="3"/>
      <c r="B11" s="11">
        <v>42005</v>
      </c>
      <c r="C11" s="11">
        <v>42369</v>
      </c>
      <c r="D11" s="12">
        <v>909608</v>
      </c>
      <c r="E11" s="6">
        <f t="shared" si="1"/>
        <v>360</v>
      </c>
      <c r="F11" s="7">
        <f t="shared" si="0"/>
        <v>909608</v>
      </c>
      <c r="G11"/>
      <c r="H11" s="25"/>
      <c r="I11" s="25"/>
      <c r="J11" s="25"/>
      <c r="K11" s="3"/>
      <c r="L11" s="3"/>
    </row>
    <row r="12" spans="1:12" ht="12.75" customHeight="1" x14ac:dyDescent="0.25">
      <c r="A12" s="3"/>
      <c r="B12" s="11">
        <v>42370</v>
      </c>
      <c r="C12" s="11">
        <v>42735</v>
      </c>
      <c r="D12" s="12">
        <v>973281</v>
      </c>
      <c r="E12" s="6">
        <f t="shared" si="1"/>
        <v>360</v>
      </c>
      <c r="F12" s="7">
        <f t="shared" si="0"/>
        <v>973281</v>
      </c>
      <c r="G12"/>
      <c r="H12" s="25"/>
      <c r="I12" s="25"/>
      <c r="J12" s="25"/>
      <c r="K12" s="3"/>
      <c r="L12" s="3"/>
    </row>
    <row r="13" spans="1:12" ht="12.75" customHeight="1" x14ac:dyDescent="0.25">
      <c r="A13" s="3"/>
      <c r="B13" s="11">
        <v>42736</v>
      </c>
      <c r="C13" s="11">
        <v>43100</v>
      </c>
      <c r="D13" s="12">
        <v>1041411</v>
      </c>
      <c r="E13" s="6">
        <f t="shared" si="1"/>
        <v>360</v>
      </c>
      <c r="F13" s="7">
        <f t="shared" si="0"/>
        <v>1041411</v>
      </c>
      <c r="G13"/>
      <c r="K13" s="3"/>
      <c r="L13" s="3"/>
    </row>
    <row r="14" spans="1:12" ht="12.75" customHeight="1" x14ac:dyDescent="0.25">
      <c r="A14" s="3"/>
      <c r="B14" s="11">
        <v>43101</v>
      </c>
      <c r="C14" s="11">
        <v>43465</v>
      </c>
      <c r="D14" s="12">
        <v>1102854</v>
      </c>
      <c r="E14" s="6">
        <f t="shared" si="1"/>
        <v>360</v>
      </c>
      <c r="F14" s="7">
        <f t="shared" si="0"/>
        <v>1102854</v>
      </c>
      <c r="G14"/>
      <c r="H14" s="25" t="s">
        <v>18</v>
      </c>
      <c r="I14" s="25"/>
      <c r="J14" s="25"/>
      <c r="K14" s="3"/>
      <c r="L14" s="3"/>
    </row>
    <row r="15" spans="1:12" ht="12.75" customHeight="1" x14ac:dyDescent="0.25">
      <c r="A15" s="3"/>
      <c r="B15" s="11">
        <v>43466</v>
      </c>
      <c r="C15" s="11">
        <v>43830</v>
      </c>
      <c r="D15" s="12">
        <v>1169026</v>
      </c>
      <c r="E15" s="6">
        <f t="shared" si="1"/>
        <v>360</v>
      </c>
      <c r="F15" s="7">
        <f t="shared" si="0"/>
        <v>1169026</v>
      </c>
      <c r="G15"/>
      <c r="H15" s="25"/>
      <c r="I15" s="25"/>
      <c r="J15" s="25"/>
      <c r="K15" s="3"/>
      <c r="L15" s="3"/>
    </row>
    <row r="16" spans="1:12" ht="12.75" customHeight="1" x14ac:dyDescent="0.25">
      <c r="A16" s="3"/>
      <c r="B16" s="11">
        <v>43831</v>
      </c>
      <c r="C16" s="11">
        <v>44196</v>
      </c>
      <c r="D16" s="12">
        <v>1239167</v>
      </c>
      <c r="E16" s="6">
        <f t="shared" si="1"/>
        <v>360</v>
      </c>
      <c r="F16" s="7">
        <f t="shared" si="0"/>
        <v>1239167</v>
      </c>
      <c r="G16"/>
      <c r="H16" s="25"/>
      <c r="I16" s="25"/>
      <c r="J16" s="25"/>
      <c r="K16" s="3"/>
      <c r="L16" s="3"/>
    </row>
    <row r="17" spans="1:12" ht="12.75" customHeight="1" x14ac:dyDescent="0.25">
      <c r="A17" s="3"/>
      <c r="B17" s="11">
        <v>44197</v>
      </c>
      <c r="C17" s="11">
        <v>44561</v>
      </c>
      <c r="D17" s="12">
        <v>1282538</v>
      </c>
      <c r="E17" s="6">
        <f t="shared" si="1"/>
        <v>360</v>
      </c>
      <c r="F17" s="7">
        <f t="shared" si="0"/>
        <v>1282538</v>
      </c>
      <c r="G17"/>
      <c r="H17" s="25"/>
      <c r="I17" s="25"/>
      <c r="J17" s="25"/>
      <c r="K17" s="3"/>
      <c r="L17" s="3"/>
    </row>
    <row r="18" spans="1:12" ht="12.75" customHeight="1" x14ac:dyDescent="0.25">
      <c r="A18" s="3"/>
      <c r="B18" s="11">
        <v>44562</v>
      </c>
      <c r="C18" s="11">
        <v>44926</v>
      </c>
      <c r="D18" s="12">
        <v>1411690</v>
      </c>
      <c r="E18" s="6">
        <f t="shared" si="1"/>
        <v>360</v>
      </c>
      <c r="F18" s="7">
        <f t="shared" si="0"/>
        <v>1411690</v>
      </c>
      <c r="G18"/>
      <c r="H18" s="25"/>
      <c r="I18" s="25"/>
      <c r="J18" s="25"/>
      <c r="K18" s="3"/>
      <c r="L18" s="3"/>
    </row>
    <row r="19" spans="1:12" ht="12.75" customHeight="1" x14ac:dyDescent="0.25">
      <c r="A19" s="3"/>
      <c r="B19" s="11">
        <v>44927</v>
      </c>
      <c r="C19" s="11">
        <v>45291</v>
      </c>
      <c r="D19" s="12">
        <v>1637560</v>
      </c>
      <c r="E19" s="6">
        <f t="shared" si="1"/>
        <v>360</v>
      </c>
      <c r="F19" s="7">
        <f t="shared" si="0"/>
        <v>1637560</v>
      </c>
      <c r="G19"/>
      <c r="H19" s="25"/>
      <c r="I19" s="25"/>
      <c r="J19" s="25"/>
      <c r="K19" s="3"/>
      <c r="L19" s="3"/>
    </row>
    <row r="20" spans="1:12" ht="12" customHeight="1" x14ac:dyDescent="0.25">
      <c r="A20" s="3"/>
      <c r="B20" s="11">
        <v>45292</v>
      </c>
      <c r="C20" s="11">
        <v>45588</v>
      </c>
      <c r="D20" s="12">
        <v>1462000</v>
      </c>
      <c r="E20" s="6">
        <f t="shared" si="1"/>
        <v>292</v>
      </c>
      <c r="F20" s="7">
        <f t="shared" si="0"/>
        <v>1185844.4444444445</v>
      </c>
      <c r="G20"/>
      <c r="K20" s="3"/>
      <c r="L20" s="3"/>
    </row>
    <row r="21" spans="1:12" ht="15" customHeight="1" x14ac:dyDescent="0.25">
      <c r="A21" s="3"/>
      <c r="B21" s="30" t="s">
        <v>6</v>
      </c>
      <c r="C21" s="30"/>
      <c r="D21" s="30"/>
      <c r="E21" s="30"/>
      <c r="F21" s="13">
        <f>SUM(F8:F20)</f>
        <v>13754746.444444444</v>
      </c>
      <c r="G21"/>
      <c r="K21" s="1"/>
    </row>
    <row r="22" spans="1:12" ht="15" customHeight="1" x14ac:dyDescent="0.25">
      <c r="A22" s="3"/>
      <c r="B22"/>
      <c r="C22"/>
      <c r="D22"/>
      <c r="E22"/>
      <c r="F22"/>
      <c r="G22"/>
      <c r="H22" s="25" t="s">
        <v>19</v>
      </c>
      <c r="I22" s="25"/>
      <c r="J22" s="25"/>
      <c r="K22" s="1"/>
    </row>
    <row r="23" spans="1:12" ht="12.75" customHeight="1" x14ac:dyDescent="0.25">
      <c r="A23" s="3"/>
      <c r="B23" s="4" t="s">
        <v>1</v>
      </c>
      <c r="C23" s="4" t="s">
        <v>2</v>
      </c>
      <c r="D23" s="4" t="s">
        <v>3</v>
      </c>
      <c r="E23" s="4" t="s">
        <v>4</v>
      </c>
      <c r="F23" s="10" t="s">
        <v>7</v>
      </c>
      <c r="G23"/>
      <c r="H23" s="25"/>
      <c r="I23" s="25"/>
      <c r="J23" s="25"/>
      <c r="K23" s="1"/>
    </row>
    <row r="24" spans="1:12" x14ac:dyDescent="0.25">
      <c r="A24" s="3"/>
      <c r="B24" s="11">
        <v>41230</v>
      </c>
      <c r="C24" s="11">
        <v>41274</v>
      </c>
      <c r="D24" s="12">
        <v>800000</v>
      </c>
      <c r="E24" s="6">
        <f t="shared" ref="E24" si="2">DAYS360(B24,C24)+1</f>
        <v>45</v>
      </c>
      <c r="F24" s="14">
        <f t="shared" ref="F24:F36" si="3">(D24*E24)/360</f>
        <v>100000</v>
      </c>
      <c r="G24"/>
      <c r="H24" s="25"/>
      <c r="I24" s="25"/>
      <c r="J24" s="25"/>
      <c r="K24" s="1"/>
    </row>
    <row r="25" spans="1:12" x14ac:dyDescent="0.25">
      <c r="A25" s="3"/>
      <c r="B25" s="11">
        <v>41275</v>
      </c>
      <c r="C25" s="11">
        <v>41639</v>
      </c>
      <c r="D25" s="12">
        <v>832160</v>
      </c>
      <c r="E25" s="6">
        <f>DAYS360(B25,C25)</f>
        <v>360</v>
      </c>
      <c r="F25" s="14">
        <f t="shared" si="3"/>
        <v>832160</v>
      </c>
      <c r="G25"/>
      <c r="H25" s="25"/>
      <c r="I25" s="25"/>
      <c r="J25" s="25"/>
      <c r="K25" s="1"/>
    </row>
    <row r="26" spans="1:12" x14ac:dyDescent="0.25">
      <c r="A26" s="3"/>
      <c r="B26" s="11">
        <v>41640</v>
      </c>
      <c r="C26" s="11">
        <v>42004</v>
      </c>
      <c r="D26" s="12">
        <v>869607</v>
      </c>
      <c r="E26" s="6">
        <f t="shared" ref="E26:E36" si="4">DAYS360(B26,C26)</f>
        <v>360</v>
      </c>
      <c r="F26" s="14">
        <f t="shared" si="3"/>
        <v>869607</v>
      </c>
      <c r="G26"/>
      <c r="H26" s="25"/>
      <c r="I26" s="25"/>
      <c r="J26" s="25"/>
      <c r="K26" s="1"/>
    </row>
    <row r="27" spans="1:12" x14ac:dyDescent="0.25">
      <c r="A27" s="3"/>
      <c r="B27" s="11">
        <v>42005</v>
      </c>
      <c r="C27" s="11">
        <v>42369</v>
      </c>
      <c r="D27" s="12">
        <v>909608</v>
      </c>
      <c r="E27" s="6">
        <f t="shared" si="4"/>
        <v>360</v>
      </c>
      <c r="F27" s="14">
        <f t="shared" si="3"/>
        <v>909608</v>
      </c>
      <c r="G27"/>
      <c r="H27" s="25"/>
      <c r="I27" s="25"/>
      <c r="J27" s="25"/>
      <c r="K27" s="1"/>
    </row>
    <row r="28" spans="1:12" x14ac:dyDescent="0.25">
      <c r="A28" s="3"/>
      <c r="B28" s="11">
        <v>42370</v>
      </c>
      <c r="C28" s="11">
        <v>42735</v>
      </c>
      <c r="D28" s="12">
        <v>973281</v>
      </c>
      <c r="E28" s="6">
        <f t="shared" si="4"/>
        <v>360</v>
      </c>
      <c r="F28" s="14">
        <f t="shared" si="3"/>
        <v>973281</v>
      </c>
      <c r="G28"/>
      <c r="H28" s="25"/>
      <c r="I28" s="25"/>
      <c r="J28" s="25"/>
      <c r="K28" s="1"/>
    </row>
    <row r="29" spans="1:12" x14ac:dyDescent="0.25">
      <c r="A29" s="3"/>
      <c r="B29" s="11">
        <v>42736</v>
      </c>
      <c r="C29" s="11">
        <v>43100</v>
      </c>
      <c r="D29" s="12">
        <v>1041411</v>
      </c>
      <c r="E29" s="6">
        <f t="shared" si="4"/>
        <v>360</v>
      </c>
      <c r="F29" s="14">
        <f t="shared" si="3"/>
        <v>1041411</v>
      </c>
      <c r="G29"/>
      <c r="K29" s="1"/>
    </row>
    <row r="30" spans="1:12" x14ac:dyDescent="0.25">
      <c r="A30" s="3"/>
      <c r="B30" s="11">
        <v>43101</v>
      </c>
      <c r="C30" s="11">
        <v>43465</v>
      </c>
      <c r="D30" s="12">
        <v>1102854</v>
      </c>
      <c r="E30" s="6">
        <f t="shared" si="4"/>
        <v>360</v>
      </c>
      <c r="F30" s="14">
        <f t="shared" si="3"/>
        <v>1102854</v>
      </c>
      <c r="G30"/>
      <c r="K30" s="1"/>
    </row>
    <row r="31" spans="1:12" x14ac:dyDescent="0.25">
      <c r="A31" s="3"/>
      <c r="B31" s="11">
        <v>43466</v>
      </c>
      <c r="C31" s="11">
        <v>43830</v>
      </c>
      <c r="D31" s="12">
        <v>1169026</v>
      </c>
      <c r="E31" s="6">
        <f t="shared" si="4"/>
        <v>360</v>
      </c>
      <c r="F31" s="14">
        <f t="shared" si="3"/>
        <v>1169026</v>
      </c>
      <c r="G31"/>
      <c r="K31" s="1"/>
    </row>
    <row r="32" spans="1:12" x14ac:dyDescent="0.25">
      <c r="A32" s="3"/>
      <c r="B32" s="11">
        <v>43831</v>
      </c>
      <c r="C32" s="11">
        <v>44196</v>
      </c>
      <c r="D32" s="12">
        <v>1239167</v>
      </c>
      <c r="E32" s="6">
        <f t="shared" si="4"/>
        <v>360</v>
      </c>
      <c r="F32" s="14">
        <f t="shared" si="3"/>
        <v>1239167</v>
      </c>
      <c r="G32"/>
      <c r="K32" s="1"/>
    </row>
    <row r="33" spans="1:11" x14ac:dyDescent="0.25">
      <c r="A33" s="3"/>
      <c r="B33" s="11">
        <v>44197</v>
      </c>
      <c r="C33" s="11">
        <v>44561</v>
      </c>
      <c r="D33" s="12">
        <v>1282538</v>
      </c>
      <c r="E33" s="6">
        <f t="shared" si="4"/>
        <v>360</v>
      </c>
      <c r="F33" s="14">
        <f t="shared" si="3"/>
        <v>1282538</v>
      </c>
      <c r="G33"/>
      <c r="K33" s="1"/>
    </row>
    <row r="34" spans="1:11" x14ac:dyDescent="0.25">
      <c r="A34" s="3"/>
      <c r="B34" s="11">
        <v>44562</v>
      </c>
      <c r="C34" s="11">
        <v>44926</v>
      </c>
      <c r="D34" s="12">
        <v>1411690</v>
      </c>
      <c r="E34" s="6">
        <f t="shared" si="4"/>
        <v>360</v>
      </c>
      <c r="F34" s="14">
        <f t="shared" si="3"/>
        <v>1411690</v>
      </c>
      <c r="G34"/>
      <c r="K34" s="1"/>
    </row>
    <row r="35" spans="1:11" x14ac:dyDescent="0.25">
      <c r="A35" s="3"/>
      <c r="B35" s="11">
        <v>44927</v>
      </c>
      <c r="C35" s="11">
        <v>45291</v>
      </c>
      <c r="D35" s="12">
        <v>1637560</v>
      </c>
      <c r="E35" s="6">
        <f t="shared" si="4"/>
        <v>360</v>
      </c>
      <c r="F35" s="14">
        <f t="shared" si="3"/>
        <v>1637560</v>
      </c>
      <c r="G35"/>
      <c r="K35" s="1"/>
    </row>
    <row r="36" spans="1:11" ht="14.25" customHeight="1" x14ac:dyDescent="0.25">
      <c r="A36" s="3"/>
      <c r="B36" s="11">
        <v>45292</v>
      </c>
      <c r="C36" s="11">
        <v>45588</v>
      </c>
      <c r="D36" s="12">
        <v>1462000</v>
      </c>
      <c r="E36" s="6">
        <f t="shared" si="4"/>
        <v>292</v>
      </c>
      <c r="F36" s="14">
        <f t="shared" si="3"/>
        <v>1185844.4444444445</v>
      </c>
      <c r="G36"/>
    </row>
    <row r="37" spans="1:11" s="1" customFormat="1" ht="15" customHeight="1" x14ac:dyDescent="0.25">
      <c r="A37" s="3"/>
      <c r="B37" s="30" t="s">
        <v>6</v>
      </c>
      <c r="C37" s="30"/>
      <c r="D37" s="30"/>
      <c r="E37" s="30"/>
      <c r="F37" s="13">
        <f>SUM(F24:F36)</f>
        <v>13754746.444444444</v>
      </c>
      <c r="G37"/>
      <c r="H37"/>
      <c r="I37"/>
      <c r="J37"/>
      <c r="K37"/>
    </row>
    <row r="38" spans="1:11" s="1" customFormat="1" ht="12" customHeight="1" x14ac:dyDescent="0.25">
      <c r="A38" s="3"/>
      <c r="B38"/>
      <c r="C38"/>
      <c r="D38"/>
      <c r="E38"/>
      <c r="F38"/>
      <c r="G38"/>
      <c r="H38"/>
      <c r="I38"/>
      <c r="J38"/>
      <c r="K38"/>
    </row>
    <row r="39" spans="1:11" s="1" customFormat="1" ht="12" customHeight="1" x14ac:dyDescent="0.25">
      <c r="A39" s="3"/>
      <c r="B39" s="4" t="s">
        <v>1</v>
      </c>
      <c r="C39" s="4" t="s">
        <v>2</v>
      </c>
      <c r="D39" s="4" t="s">
        <v>7</v>
      </c>
      <c r="E39" s="4" t="s">
        <v>4</v>
      </c>
      <c r="F39" s="10" t="s">
        <v>8</v>
      </c>
      <c r="G39"/>
      <c r="H39"/>
      <c r="I39"/>
      <c r="J39"/>
      <c r="K39"/>
    </row>
    <row r="40" spans="1:11" s="1" customFormat="1" ht="12" customHeight="1" x14ac:dyDescent="0.25">
      <c r="A40" s="3"/>
      <c r="B40" s="11">
        <v>41230</v>
      </c>
      <c r="C40" s="11">
        <v>41274</v>
      </c>
      <c r="D40" s="15">
        <f>+F24</f>
        <v>100000</v>
      </c>
      <c r="E40" s="6">
        <f>DAYS360(B40,C40)+1</f>
        <v>45</v>
      </c>
      <c r="F40" s="6">
        <f t="shared" ref="F40:F47" si="5">(D40*E40*0.12)/360</f>
        <v>1500</v>
      </c>
      <c r="G40"/>
      <c r="H40"/>
      <c r="I40"/>
      <c r="J40"/>
      <c r="K40"/>
    </row>
    <row r="41" spans="1:11" s="1" customFormat="1" ht="12" customHeight="1" x14ac:dyDescent="0.25">
      <c r="A41" s="3"/>
      <c r="B41" s="11">
        <v>41275</v>
      </c>
      <c r="C41" s="11">
        <v>41639</v>
      </c>
      <c r="D41" s="15">
        <f t="shared" ref="D41:D52" si="6">+F25</f>
        <v>832160</v>
      </c>
      <c r="E41" s="6">
        <f t="shared" ref="E41:E48" si="7">DAYS360(B41,C41)</f>
        <v>360</v>
      </c>
      <c r="F41" s="6">
        <f t="shared" si="5"/>
        <v>99859.199999999997</v>
      </c>
      <c r="G41"/>
      <c r="H41"/>
      <c r="I41"/>
      <c r="J41"/>
      <c r="K41"/>
    </row>
    <row r="42" spans="1:11" s="1" customFormat="1" ht="12" customHeight="1" x14ac:dyDescent="0.25">
      <c r="A42" s="3"/>
      <c r="B42" s="11">
        <v>41640</v>
      </c>
      <c r="C42" s="11">
        <v>42004</v>
      </c>
      <c r="D42" s="15">
        <f t="shared" si="6"/>
        <v>869607</v>
      </c>
      <c r="E42" s="6">
        <f t="shared" si="7"/>
        <v>360</v>
      </c>
      <c r="F42" s="6">
        <f t="shared" si="5"/>
        <v>104352.84</v>
      </c>
      <c r="G42"/>
      <c r="H42"/>
      <c r="I42"/>
      <c r="J42"/>
      <c r="K42"/>
    </row>
    <row r="43" spans="1:11" s="1" customFormat="1" ht="12" customHeight="1" x14ac:dyDescent="0.25">
      <c r="A43" s="3"/>
      <c r="B43" s="11">
        <v>42005</v>
      </c>
      <c r="C43" s="11">
        <v>42369</v>
      </c>
      <c r="D43" s="15">
        <f t="shared" si="6"/>
        <v>909608</v>
      </c>
      <c r="E43" s="6">
        <f t="shared" si="7"/>
        <v>360</v>
      </c>
      <c r="F43" s="6">
        <f t="shared" si="5"/>
        <v>109152.96000000001</v>
      </c>
      <c r="G43"/>
      <c r="H43"/>
      <c r="I43"/>
      <c r="J43"/>
      <c r="K43"/>
    </row>
    <row r="44" spans="1:11" s="1" customFormat="1" ht="12" customHeight="1" x14ac:dyDescent="0.25">
      <c r="A44" s="3"/>
      <c r="B44" s="11">
        <v>42370</v>
      </c>
      <c r="C44" s="11">
        <v>42735</v>
      </c>
      <c r="D44" s="15">
        <f t="shared" si="6"/>
        <v>973281</v>
      </c>
      <c r="E44" s="6">
        <f t="shared" si="7"/>
        <v>360</v>
      </c>
      <c r="F44" s="6">
        <f t="shared" si="5"/>
        <v>116793.71999999999</v>
      </c>
      <c r="G44"/>
      <c r="H44"/>
      <c r="I44"/>
      <c r="J44"/>
      <c r="K44"/>
    </row>
    <row r="45" spans="1:11" s="1" customFormat="1" ht="12" customHeight="1" x14ac:dyDescent="0.25">
      <c r="A45" s="3"/>
      <c r="B45" s="11">
        <v>42736</v>
      </c>
      <c r="C45" s="11">
        <v>43100</v>
      </c>
      <c r="D45" s="15">
        <f t="shared" si="6"/>
        <v>1041411</v>
      </c>
      <c r="E45" s="6">
        <f t="shared" si="7"/>
        <v>360</v>
      </c>
      <c r="F45" s="6">
        <f t="shared" si="5"/>
        <v>124969.31999999999</v>
      </c>
      <c r="G45"/>
      <c r="H45"/>
      <c r="I45"/>
      <c r="J45"/>
      <c r="K45"/>
    </row>
    <row r="46" spans="1:11" s="1" customFormat="1" ht="12" customHeight="1" x14ac:dyDescent="0.25">
      <c r="A46" s="3"/>
      <c r="B46" s="11">
        <v>43101</v>
      </c>
      <c r="C46" s="11">
        <v>43465</v>
      </c>
      <c r="D46" s="15">
        <f t="shared" si="6"/>
        <v>1102854</v>
      </c>
      <c r="E46" s="6">
        <f t="shared" si="7"/>
        <v>360</v>
      </c>
      <c r="F46" s="6">
        <f t="shared" si="5"/>
        <v>132342.47999999998</v>
      </c>
      <c r="G46"/>
      <c r="H46"/>
      <c r="I46"/>
      <c r="J46"/>
      <c r="K46"/>
    </row>
    <row r="47" spans="1:11" s="1" customFormat="1" ht="12" customHeight="1" x14ac:dyDescent="0.25">
      <c r="A47" s="3"/>
      <c r="B47" s="11">
        <v>43466</v>
      </c>
      <c r="C47" s="11">
        <v>43830</v>
      </c>
      <c r="D47" s="15">
        <f t="shared" si="6"/>
        <v>1169026</v>
      </c>
      <c r="E47" s="6">
        <f t="shared" si="7"/>
        <v>360</v>
      </c>
      <c r="F47" s="6">
        <f t="shared" si="5"/>
        <v>140283.12</v>
      </c>
      <c r="G47"/>
      <c r="H47"/>
      <c r="I47"/>
      <c r="J47"/>
      <c r="K47"/>
    </row>
    <row r="48" spans="1:11" s="1" customFormat="1" ht="12" customHeight="1" x14ac:dyDescent="0.25">
      <c r="A48" s="3"/>
      <c r="B48" s="11">
        <v>43831</v>
      </c>
      <c r="C48" s="11">
        <v>44196</v>
      </c>
      <c r="D48" s="15">
        <f t="shared" si="6"/>
        <v>1239167</v>
      </c>
      <c r="E48" s="6">
        <f t="shared" si="7"/>
        <v>360</v>
      </c>
      <c r="F48" s="6">
        <f t="shared" ref="F48:F51" si="8">(D48*E48*0.12)/360</f>
        <v>148700.04</v>
      </c>
      <c r="G48"/>
      <c r="H48"/>
      <c r="I48"/>
      <c r="J48"/>
      <c r="K48"/>
    </row>
    <row r="49" spans="1:7" s="1" customFormat="1" ht="12" customHeight="1" x14ac:dyDescent="0.25">
      <c r="A49" s="3"/>
      <c r="B49" s="11">
        <v>44197</v>
      </c>
      <c r="C49" s="11">
        <v>44561</v>
      </c>
      <c r="D49" s="15">
        <f t="shared" si="6"/>
        <v>1282538</v>
      </c>
      <c r="E49" s="6">
        <f t="shared" ref="E49:E51" si="9">DAYS360(B49,C49)</f>
        <v>360</v>
      </c>
      <c r="F49" s="6">
        <f t="shared" si="8"/>
        <v>153904.56</v>
      </c>
      <c r="G49"/>
    </row>
    <row r="50" spans="1:7" s="1" customFormat="1" ht="12" customHeight="1" x14ac:dyDescent="0.25">
      <c r="A50" s="3"/>
      <c r="B50" s="11">
        <v>44562</v>
      </c>
      <c r="C50" s="11">
        <v>44926</v>
      </c>
      <c r="D50" s="15">
        <f t="shared" si="6"/>
        <v>1411690</v>
      </c>
      <c r="E50" s="6">
        <f t="shared" si="9"/>
        <v>360</v>
      </c>
      <c r="F50" s="6">
        <f t="shared" si="8"/>
        <v>169402.8</v>
      </c>
      <c r="G50"/>
    </row>
    <row r="51" spans="1:7" s="1" customFormat="1" ht="12" customHeight="1" x14ac:dyDescent="0.25">
      <c r="A51" s="3"/>
      <c r="B51" s="11">
        <v>44927</v>
      </c>
      <c r="C51" s="11">
        <v>45291</v>
      </c>
      <c r="D51" s="15">
        <f t="shared" si="6"/>
        <v>1637560</v>
      </c>
      <c r="E51" s="6">
        <f t="shared" si="9"/>
        <v>360</v>
      </c>
      <c r="F51" s="6">
        <f t="shared" si="8"/>
        <v>196507.2</v>
      </c>
      <c r="G51"/>
    </row>
    <row r="52" spans="1:7" s="1" customFormat="1" ht="12" customHeight="1" x14ac:dyDescent="0.25">
      <c r="A52" s="3"/>
      <c r="B52" s="11">
        <v>45292</v>
      </c>
      <c r="C52" s="11">
        <v>45588</v>
      </c>
      <c r="D52" s="15">
        <f t="shared" si="6"/>
        <v>1185844.4444444445</v>
      </c>
      <c r="E52" s="6">
        <f>DAYS360(B52,C52)+1</f>
        <v>293</v>
      </c>
      <c r="F52" s="6">
        <f>(D52*E52*0.12)/360</f>
        <v>115817.47407407407</v>
      </c>
      <c r="G52"/>
    </row>
    <row r="53" spans="1:7" s="1" customFormat="1" ht="12" customHeight="1" x14ac:dyDescent="0.25">
      <c r="A53" s="3"/>
      <c r="B53" s="30" t="s">
        <v>6</v>
      </c>
      <c r="C53" s="30"/>
      <c r="D53" s="30"/>
      <c r="E53" s="30"/>
      <c r="F53" s="13">
        <f>SUM(F40:F52)</f>
        <v>1613585.7140740741</v>
      </c>
      <c r="G53"/>
    </row>
    <row r="54" spans="1:7" s="1" customFormat="1" ht="12" customHeight="1" x14ac:dyDescent="0.25">
      <c r="A54" s="3"/>
      <c r="B54" s="16"/>
      <c r="C54" s="16"/>
      <c r="D54" s="16"/>
      <c r="E54" s="16"/>
      <c r="F54"/>
      <c r="G54"/>
    </row>
    <row r="55" spans="1:7" s="1" customFormat="1" ht="12" customHeight="1" x14ac:dyDescent="0.25">
      <c r="A55" s="3"/>
      <c r="B55" s="4" t="s">
        <v>1</v>
      </c>
      <c r="C55" s="4" t="s">
        <v>2</v>
      </c>
      <c r="D55" s="4" t="s">
        <v>3</v>
      </c>
      <c r="E55" s="4" t="s">
        <v>4</v>
      </c>
      <c r="F55" s="5" t="s">
        <v>16</v>
      </c>
      <c r="G55"/>
    </row>
    <row r="56" spans="1:7" s="1" customFormat="1" ht="12" customHeight="1" x14ac:dyDescent="0.25">
      <c r="A56" s="3"/>
      <c r="B56" s="11">
        <v>41230</v>
      </c>
      <c r="C56" s="11">
        <v>41274</v>
      </c>
      <c r="D56" s="12">
        <v>800000</v>
      </c>
      <c r="E56" s="6">
        <f>DAYS360(B56,C56)</f>
        <v>44</v>
      </c>
      <c r="F56" s="7">
        <f>(D56/30)*E56</f>
        <v>1173333.3333333335</v>
      </c>
      <c r="G56"/>
    </row>
    <row r="57" spans="1:7" s="1" customFormat="1" ht="12" customHeight="1" x14ac:dyDescent="0.25">
      <c r="A57" s="3"/>
      <c r="B57" s="11">
        <v>41275</v>
      </c>
      <c r="C57" s="11">
        <v>41639</v>
      </c>
      <c r="D57" s="12">
        <v>832160</v>
      </c>
      <c r="E57" s="6">
        <f t="shared" ref="E57:E68" si="10">DAYS360(B57,C57)</f>
        <v>360</v>
      </c>
      <c r="F57" s="7">
        <f t="shared" ref="F57:F68" si="11">(D57/30)*E57</f>
        <v>9985920</v>
      </c>
      <c r="G57"/>
    </row>
    <row r="58" spans="1:7" s="1" customFormat="1" ht="12" customHeight="1" x14ac:dyDescent="0.25">
      <c r="A58" s="3"/>
      <c r="B58" s="11">
        <v>41640</v>
      </c>
      <c r="C58" s="11">
        <v>42004</v>
      </c>
      <c r="D58" s="12">
        <v>869607</v>
      </c>
      <c r="E58" s="6">
        <f t="shared" si="10"/>
        <v>360</v>
      </c>
      <c r="F58" s="7">
        <f t="shared" si="11"/>
        <v>10435284</v>
      </c>
      <c r="G58"/>
    </row>
    <row r="59" spans="1:7" s="1" customFormat="1" ht="12" customHeight="1" x14ac:dyDescent="0.25">
      <c r="A59" s="3"/>
      <c r="B59" s="11">
        <v>42005</v>
      </c>
      <c r="C59" s="11">
        <v>42369</v>
      </c>
      <c r="D59" s="12">
        <v>909608</v>
      </c>
      <c r="E59" s="6">
        <f t="shared" si="10"/>
        <v>360</v>
      </c>
      <c r="F59" s="7">
        <f t="shared" si="11"/>
        <v>10915296</v>
      </c>
      <c r="G59"/>
    </row>
    <row r="60" spans="1:7" s="1" customFormat="1" ht="12" customHeight="1" x14ac:dyDescent="0.25">
      <c r="A60" s="3"/>
      <c r="B60" s="11">
        <v>42370</v>
      </c>
      <c r="C60" s="11">
        <v>42735</v>
      </c>
      <c r="D60" s="12">
        <v>973281</v>
      </c>
      <c r="E60" s="6">
        <f t="shared" si="10"/>
        <v>360</v>
      </c>
      <c r="F60" s="7">
        <f t="shared" si="11"/>
        <v>11679372</v>
      </c>
      <c r="G60"/>
    </row>
    <row r="61" spans="1:7" s="1" customFormat="1" ht="12" customHeight="1" x14ac:dyDescent="0.25">
      <c r="A61" s="3"/>
      <c r="B61" s="11">
        <v>42736</v>
      </c>
      <c r="C61" s="11">
        <v>43100</v>
      </c>
      <c r="D61" s="12">
        <v>1041411</v>
      </c>
      <c r="E61" s="6">
        <f t="shared" si="10"/>
        <v>360</v>
      </c>
      <c r="F61" s="7">
        <f t="shared" si="11"/>
        <v>12496931.999999998</v>
      </c>
      <c r="G61"/>
    </row>
    <row r="62" spans="1:7" s="1" customFormat="1" ht="12" customHeight="1" x14ac:dyDescent="0.25">
      <c r="A62" s="3"/>
      <c r="B62" s="11">
        <v>43101</v>
      </c>
      <c r="C62" s="11">
        <v>43465</v>
      </c>
      <c r="D62" s="12">
        <v>1102854</v>
      </c>
      <c r="E62" s="6">
        <f t="shared" si="10"/>
        <v>360</v>
      </c>
      <c r="F62" s="7">
        <f t="shared" si="11"/>
        <v>13234248.000000002</v>
      </c>
      <c r="G62"/>
    </row>
    <row r="63" spans="1:7" s="1" customFormat="1" ht="12" customHeight="1" x14ac:dyDescent="0.25">
      <c r="A63" s="3"/>
      <c r="B63" s="11">
        <v>43466</v>
      </c>
      <c r="C63" s="11">
        <v>43830</v>
      </c>
      <c r="D63" s="12">
        <v>1169026</v>
      </c>
      <c r="E63" s="6">
        <f t="shared" si="10"/>
        <v>360</v>
      </c>
      <c r="F63" s="7">
        <f t="shared" si="11"/>
        <v>14028312</v>
      </c>
      <c r="G63"/>
    </row>
    <row r="64" spans="1:7" s="1" customFormat="1" ht="12" customHeight="1" x14ac:dyDescent="0.25">
      <c r="A64" s="3"/>
      <c r="B64" s="11">
        <v>43831</v>
      </c>
      <c r="C64" s="11">
        <v>44196</v>
      </c>
      <c r="D64" s="12">
        <v>1239167</v>
      </c>
      <c r="E64" s="6">
        <f t="shared" si="10"/>
        <v>360</v>
      </c>
      <c r="F64" s="7">
        <f t="shared" si="11"/>
        <v>14870004</v>
      </c>
      <c r="G64"/>
    </row>
    <row r="65" spans="1:13" s="1" customFormat="1" ht="12" customHeight="1" x14ac:dyDescent="0.25">
      <c r="A65" s="3"/>
      <c r="B65" s="11">
        <v>44197</v>
      </c>
      <c r="C65" s="11">
        <v>44561</v>
      </c>
      <c r="D65" s="12">
        <v>1282538</v>
      </c>
      <c r="E65" s="6">
        <f t="shared" si="10"/>
        <v>360</v>
      </c>
      <c r="F65" s="7">
        <f t="shared" si="11"/>
        <v>15390456.000000002</v>
      </c>
      <c r="G65"/>
    </row>
    <row r="66" spans="1:13" s="1" customFormat="1" ht="12" customHeight="1" x14ac:dyDescent="0.25">
      <c r="A66" s="3"/>
      <c r="B66" s="11">
        <v>44562</v>
      </c>
      <c r="C66" s="11">
        <v>44926</v>
      </c>
      <c r="D66" s="12">
        <v>1411690</v>
      </c>
      <c r="E66" s="6">
        <f t="shared" si="10"/>
        <v>360</v>
      </c>
      <c r="F66" s="7">
        <f t="shared" si="11"/>
        <v>16940280</v>
      </c>
      <c r="G66"/>
    </row>
    <row r="67" spans="1:13" s="1" customFormat="1" ht="12" customHeight="1" x14ac:dyDescent="0.25">
      <c r="A67" s="3"/>
      <c r="B67" s="11">
        <v>44927</v>
      </c>
      <c r="C67" s="11">
        <v>45291</v>
      </c>
      <c r="D67" s="12">
        <v>1637560</v>
      </c>
      <c r="E67" s="6">
        <f t="shared" si="10"/>
        <v>360</v>
      </c>
      <c r="F67" s="7">
        <f t="shared" si="11"/>
        <v>19650720</v>
      </c>
      <c r="G67"/>
    </row>
    <row r="68" spans="1:13" s="1" customFormat="1" ht="12" customHeight="1" x14ac:dyDescent="0.25">
      <c r="A68" s="3"/>
      <c r="B68" s="11">
        <v>45292</v>
      </c>
      <c r="C68" s="11">
        <v>45588</v>
      </c>
      <c r="D68" s="12">
        <v>1462000</v>
      </c>
      <c r="E68" s="6">
        <f t="shared" si="10"/>
        <v>292</v>
      </c>
      <c r="F68" s="7">
        <f t="shared" si="11"/>
        <v>14230133.333333334</v>
      </c>
      <c r="G68"/>
    </row>
    <row r="69" spans="1:13" s="1" customFormat="1" ht="12" customHeight="1" x14ac:dyDescent="0.25">
      <c r="A69" s="3"/>
      <c r="B69" s="22" t="s">
        <v>6</v>
      </c>
      <c r="C69" s="23"/>
      <c r="D69" s="23"/>
      <c r="E69" s="24"/>
      <c r="F69" s="8">
        <f>SUM(F56:F68)</f>
        <v>165030290.66666669</v>
      </c>
      <c r="G69"/>
    </row>
    <row r="70" spans="1:13" s="1" customFormat="1" ht="12" customHeight="1" x14ac:dyDescent="0.25">
      <c r="A70" s="3"/>
      <c r="B70" s="16"/>
      <c r="C70" s="16"/>
      <c r="D70" s="16"/>
      <c r="E70" s="16"/>
      <c r="F70"/>
      <c r="G70"/>
    </row>
    <row r="71" spans="1:13" s="1" customFormat="1" x14ac:dyDescent="0.25">
      <c r="A71" s="3"/>
      <c r="B71" s="4" t="s">
        <v>1</v>
      </c>
      <c r="C71" s="4" t="s">
        <v>2</v>
      </c>
      <c r="D71" s="4" t="s">
        <v>3</v>
      </c>
      <c r="E71" s="4" t="s">
        <v>4</v>
      </c>
      <c r="F71" s="10" t="s">
        <v>9</v>
      </c>
      <c r="G71"/>
      <c r="H71" s="3"/>
      <c r="I71" s="3"/>
      <c r="J71" s="3"/>
    </row>
    <row r="72" spans="1:13" s="1" customFormat="1" x14ac:dyDescent="0.25">
      <c r="A72" s="3"/>
      <c r="B72" s="11">
        <v>41230</v>
      </c>
      <c r="C72" s="11">
        <v>45588</v>
      </c>
      <c r="D72" s="12">
        <v>1300000</v>
      </c>
      <c r="E72" s="6">
        <f>DAYS360(B72,C72)+1</f>
        <v>4297</v>
      </c>
      <c r="F72" s="6">
        <f>(D72*E72)/720</f>
        <v>7758472.222222222</v>
      </c>
      <c r="G72"/>
      <c r="H72" s="3"/>
      <c r="I72" s="3"/>
      <c r="J72" s="3"/>
    </row>
    <row r="73" spans="1:13" s="1" customFormat="1" x14ac:dyDescent="0.25">
      <c r="A73" s="3"/>
      <c r="B73" s="30" t="s">
        <v>6</v>
      </c>
      <c r="C73" s="30"/>
      <c r="D73" s="30"/>
      <c r="E73" s="30"/>
      <c r="F73" s="13">
        <f>SUM(F72)</f>
        <v>7758472.222222222</v>
      </c>
      <c r="G73"/>
      <c r="H73" s="3"/>
      <c r="I73" s="3"/>
      <c r="J73" s="3"/>
    </row>
    <row r="74" spans="1:13" x14ac:dyDescent="0.25">
      <c r="A74" s="3"/>
      <c r="B74"/>
      <c r="C74"/>
      <c r="D74"/>
      <c r="E74"/>
      <c r="F74"/>
      <c r="G74"/>
      <c r="H74" s="3"/>
      <c r="I74" s="3"/>
      <c r="J74" s="3"/>
      <c r="M74" s="1"/>
    </row>
    <row r="75" spans="1:13" ht="27" customHeight="1" x14ac:dyDescent="0.25">
      <c r="A75" s="3"/>
      <c r="B75" s="32" t="s">
        <v>20</v>
      </c>
      <c r="C75" s="32"/>
      <c r="D75" s="32"/>
      <c r="E75" s="32"/>
      <c r="F75" s="32"/>
      <c r="G75"/>
      <c r="H75" s="3"/>
      <c r="I75" s="3"/>
      <c r="J75" s="3"/>
    </row>
    <row r="76" spans="1:13" x14ac:dyDescent="0.25">
      <c r="A76" s="3"/>
      <c r="B76" s="33" t="s">
        <v>10</v>
      </c>
      <c r="C76" s="33"/>
      <c r="D76" s="33" t="s">
        <v>13</v>
      </c>
      <c r="E76" s="33"/>
      <c r="F76" s="17" t="s">
        <v>11</v>
      </c>
      <c r="G76"/>
      <c r="H76" s="3"/>
      <c r="I76" s="3"/>
      <c r="J76" s="3"/>
    </row>
    <row r="77" spans="1:13" x14ac:dyDescent="0.25">
      <c r="A77" s="3"/>
      <c r="B77" s="34">
        <f>D56/30</f>
        <v>26666.666666666668</v>
      </c>
      <c r="C77" s="35"/>
      <c r="D77" s="28">
        <v>180</v>
      </c>
      <c r="E77" s="28"/>
      <c r="F77" s="18">
        <f>B77*D77</f>
        <v>4800000</v>
      </c>
      <c r="G77"/>
      <c r="H77" s="3"/>
      <c r="I77" s="3"/>
      <c r="J77" s="3"/>
    </row>
    <row r="78" spans="1:13" x14ac:dyDescent="0.25">
      <c r="A78" s="3"/>
      <c r="B78"/>
      <c r="C78"/>
      <c r="D78"/>
      <c r="E78"/>
      <c r="F78"/>
      <c r="G78"/>
      <c r="H78" s="3"/>
      <c r="I78" s="3"/>
      <c r="J78" s="3"/>
    </row>
    <row r="79" spans="1:13" ht="27.75" customHeight="1" x14ac:dyDescent="0.25">
      <c r="A79" s="3"/>
      <c r="B79" s="26" t="s">
        <v>21</v>
      </c>
      <c r="C79" s="26"/>
      <c r="D79" s="26"/>
      <c r="E79" s="26"/>
      <c r="F79"/>
      <c r="G79"/>
      <c r="H79" s="3"/>
      <c r="I79" s="3"/>
      <c r="J79" s="3"/>
    </row>
    <row r="80" spans="1:13" x14ac:dyDescent="0.25">
      <c r="A80" s="3"/>
      <c r="B80" s="27" t="s">
        <v>14</v>
      </c>
      <c r="C80" s="27"/>
      <c r="D80" s="28" t="s">
        <v>15</v>
      </c>
      <c r="E80" s="28"/>
      <c r="F80"/>
      <c r="G80"/>
      <c r="H80" s="3"/>
      <c r="I80" s="3"/>
      <c r="J80" s="3"/>
    </row>
    <row r="81" spans="1:10" x14ac:dyDescent="0.25">
      <c r="A81" s="3"/>
      <c r="B81" s="20">
        <v>193324116</v>
      </c>
      <c r="C81" s="20"/>
      <c r="D81" s="21">
        <v>604588952</v>
      </c>
      <c r="E81" s="21"/>
      <c r="F81"/>
      <c r="G81"/>
      <c r="H81" s="3"/>
      <c r="I81" s="3"/>
      <c r="J81" s="3"/>
    </row>
    <row r="82" spans="1:10" x14ac:dyDescent="0.25">
      <c r="A82" s="3"/>
      <c r="B82"/>
      <c r="C82"/>
      <c r="D82"/>
      <c r="E82"/>
      <c r="F82"/>
      <c r="G82"/>
      <c r="H82" s="3"/>
      <c r="I82" s="3"/>
      <c r="J82" s="3"/>
    </row>
    <row r="83" spans="1:10" x14ac:dyDescent="0.25">
      <c r="B83"/>
      <c r="C83"/>
      <c r="D83"/>
      <c r="E83"/>
      <c r="F83"/>
      <c r="G83"/>
    </row>
    <row r="84" spans="1:10" x14ac:dyDescent="0.25">
      <c r="A84" s="3"/>
      <c r="B84" s="31" t="s">
        <v>12</v>
      </c>
      <c r="C84" s="31"/>
      <c r="D84" s="31"/>
      <c r="E84" s="31"/>
      <c r="F84" s="19">
        <f>F21+F37+F53+F73+F77+D81+F69</f>
        <v>811300793.49185181</v>
      </c>
      <c r="G84"/>
      <c r="H84" s="3"/>
      <c r="I84" s="3"/>
      <c r="J84" s="3"/>
    </row>
    <row r="85" spans="1:10" x14ac:dyDescent="0.25">
      <c r="A85" s="2"/>
      <c r="B85"/>
      <c r="C85"/>
      <c r="D85"/>
      <c r="E85"/>
      <c r="F85"/>
      <c r="G85"/>
      <c r="H85" s="2"/>
      <c r="I85" s="2"/>
    </row>
    <row r="86" spans="1:10" x14ac:dyDescent="0.25">
      <c r="B86"/>
      <c r="C86"/>
      <c r="D86"/>
      <c r="E86"/>
      <c r="F86"/>
      <c r="G86"/>
    </row>
    <row r="87" spans="1:10" x14ac:dyDescent="0.25">
      <c r="F87" s="9"/>
    </row>
  </sheetData>
  <mergeCells count="20">
    <mergeCell ref="B84:E84"/>
    <mergeCell ref="B75:F75"/>
    <mergeCell ref="B76:C76"/>
    <mergeCell ref="D76:E76"/>
    <mergeCell ref="B77:C77"/>
    <mergeCell ref="D77:E77"/>
    <mergeCell ref="B5:F5"/>
    <mergeCell ref="B21:E21"/>
    <mergeCell ref="B37:E37"/>
    <mergeCell ref="B53:E53"/>
    <mergeCell ref="B73:E73"/>
    <mergeCell ref="B81:C81"/>
    <mergeCell ref="D81:E81"/>
    <mergeCell ref="B69:E69"/>
    <mergeCell ref="H7:J12"/>
    <mergeCell ref="H14:J19"/>
    <mergeCell ref="H22:J28"/>
    <mergeCell ref="B79:E79"/>
    <mergeCell ref="B80:C80"/>
    <mergeCell ref="D80:E80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cp:lastPrinted>2024-09-25T18:56:12Z</cp:lastPrinted>
  <dcterms:created xsi:type="dcterms:W3CDTF">2023-05-23T18:21:31Z</dcterms:created>
  <dcterms:modified xsi:type="dcterms:W3CDTF">2024-10-24T20:16:27Z</dcterms:modified>
  <cp:category/>
  <cp:contentStatus/>
</cp:coreProperties>
</file>