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nparra_gha_com_co/Documents/Sustanciación/SOLIDARIA_AMZOREAGUA/"/>
    </mc:Choice>
  </mc:AlternateContent>
  <xr:revisionPtr revIDLastSave="96" documentId="8_{2F2F65EA-435A-43E0-8910-A24FF2558815}" xr6:coauthVersionLast="47" xr6:coauthVersionMax="47" xr10:uidLastSave="{A047FF51-3C69-422B-8CF1-7A3894A7075A}"/>
  <bookViews>
    <workbookView xWindow="-110" yWindow="-110" windowWidth="19420" windowHeight="10300" xr2:uid="{03FF5FAA-F04C-4A3A-BC62-5F816B2683F0}"/>
  </bookViews>
  <sheets>
    <sheet name="LIQUIDACIÓN SOLIDARIA" sheetId="2" r:id="rId1"/>
    <sheet name="RESUME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E5" i="2"/>
  <c r="G85" i="2"/>
  <c r="F5" i="2"/>
  <c r="F81" i="2"/>
  <c r="D81" i="2"/>
  <c r="E81" i="2" s="1"/>
  <c r="G81" i="2" s="1"/>
  <c r="F80" i="2"/>
  <c r="D80" i="2"/>
  <c r="E80" i="2" s="1"/>
  <c r="G80" i="2" s="1"/>
  <c r="F79" i="2"/>
  <c r="D79" i="2"/>
  <c r="E79" i="2" s="1"/>
  <c r="F78" i="2"/>
  <c r="D78" i="2"/>
  <c r="E78" i="2" s="1"/>
  <c r="D75" i="2"/>
  <c r="E75" i="2" s="1"/>
  <c r="F75" i="2"/>
  <c r="D76" i="2"/>
  <c r="E76" i="2" s="1"/>
  <c r="F76" i="2"/>
  <c r="D77" i="2"/>
  <c r="E77" i="2" s="1"/>
  <c r="F77" i="2"/>
  <c r="G83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G79" i="2" l="1"/>
  <c r="G78" i="2"/>
  <c r="G75" i="2"/>
  <c r="G77" i="2"/>
  <c r="G76" i="2"/>
  <c r="D74" i="2"/>
  <c r="E74" i="2" s="1"/>
  <c r="G74" i="2" s="1"/>
  <c r="D5" i="2"/>
  <c r="G5" i="2" s="1"/>
  <c r="D6" i="2"/>
  <c r="E6" i="2" s="1"/>
  <c r="G6" i="2" s="1"/>
  <c r="D7" i="2"/>
  <c r="E7" i="2" s="1"/>
  <c r="G7" i="2" s="1"/>
  <c r="D8" i="2"/>
  <c r="E8" i="2" s="1"/>
  <c r="G8" i="2" s="1"/>
  <c r="D9" i="2"/>
  <c r="E9" i="2" s="1"/>
  <c r="G9" i="2" s="1"/>
  <c r="D10" i="2"/>
  <c r="E10" i="2" s="1"/>
  <c r="G10" i="2" s="1"/>
  <c r="D11" i="2"/>
  <c r="E11" i="2" s="1"/>
  <c r="G11" i="2" s="1"/>
  <c r="D12" i="2"/>
  <c r="E12" i="2" s="1"/>
  <c r="G12" i="2" s="1"/>
  <c r="D13" i="2"/>
  <c r="E13" i="2" s="1"/>
  <c r="G13" i="2" s="1"/>
  <c r="D14" i="2"/>
  <c r="E14" i="2" s="1"/>
  <c r="G14" i="2" s="1"/>
  <c r="D15" i="2"/>
  <c r="E15" i="2" s="1"/>
  <c r="G15" i="2" s="1"/>
  <c r="D16" i="2"/>
  <c r="E16" i="2" s="1"/>
  <c r="G16" i="2" s="1"/>
  <c r="D17" i="2"/>
  <c r="E17" i="2" s="1"/>
  <c r="G17" i="2" s="1"/>
  <c r="D18" i="2"/>
  <c r="E18" i="2" s="1"/>
  <c r="G18" i="2" s="1"/>
  <c r="D19" i="2"/>
  <c r="E19" i="2" s="1"/>
  <c r="G19" i="2" s="1"/>
  <c r="D20" i="2"/>
  <c r="E20" i="2" s="1"/>
  <c r="G20" i="2" s="1"/>
  <c r="D21" i="2"/>
  <c r="E21" i="2" s="1"/>
  <c r="G21" i="2" s="1"/>
  <c r="D22" i="2"/>
  <c r="E22" i="2" s="1"/>
  <c r="G22" i="2" s="1"/>
  <c r="D23" i="2"/>
  <c r="E23" i="2" s="1"/>
  <c r="G23" i="2" s="1"/>
  <c r="D24" i="2"/>
  <c r="E24" i="2" s="1"/>
  <c r="G24" i="2" s="1"/>
  <c r="D25" i="2"/>
  <c r="E25" i="2" s="1"/>
  <c r="G25" i="2" s="1"/>
  <c r="D26" i="2"/>
  <c r="E26" i="2" s="1"/>
  <c r="G26" i="2" s="1"/>
  <c r="D27" i="2"/>
  <c r="E27" i="2" s="1"/>
  <c r="G27" i="2" s="1"/>
  <c r="D28" i="2"/>
  <c r="E28" i="2" s="1"/>
  <c r="G28" i="2" s="1"/>
  <c r="D29" i="2"/>
  <c r="E29" i="2" s="1"/>
  <c r="G29" i="2" s="1"/>
  <c r="D30" i="2"/>
  <c r="E30" i="2" s="1"/>
  <c r="G30" i="2" s="1"/>
  <c r="D31" i="2"/>
  <c r="E31" i="2" s="1"/>
  <c r="G31" i="2" s="1"/>
  <c r="D32" i="2"/>
  <c r="E32" i="2" s="1"/>
  <c r="G32" i="2" s="1"/>
  <c r="D33" i="2"/>
  <c r="E33" i="2" s="1"/>
  <c r="G33" i="2" s="1"/>
  <c r="D34" i="2"/>
  <c r="E34" i="2" s="1"/>
  <c r="G34" i="2" s="1"/>
  <c r="D35" i="2"/>
  <c r="E35" i="2" s="1"/>
  <c r="G35" i="2" s="1"/>
  <c r="D36" i="2"/>
  <c r="E36" i="2" s="1"/>
  <c r="G36" i="2" s="1"/>
  <c r="D37" i="2"/>
  <c r="E37" i="2" s="1"/>
  <c r="G37" i="2" s="1"/>
  <c r="D38" i="2"/>
  <c r="E38" i="2" s="1"/>
  <c r="G38" i="2" s="1"/>
  <c r="D39" i="2"/>
  <c r="E39" i="2" s="1"/>
  <c r="G39" i="2" s="1"/>
  <c r="D40" i="2"/>
  <c r="E40" i="2" s="1"/>
  <c r="G40" i="2" s="1"/>
  <c r="D41" i="2"/>
  <c r="E41" i="2" s="1"/>
  <c r="G41" i="2" s="1"/>
  <c r="D42" i="2"/>
  <c r="E42" i="2" s="1"/>
  <c r="G42" i="2" s="1"/>
  <c r="D43" i="2"/>
  <c r="E43" i="2" s="1"/>
  <c r="G43" i="2" s="1"/>
  <c r="D44" i="2"/>
  <c r="E44" i="2" s="1"/>
  <c r="G44" i="2" s="1"/>
  <c r="D45" i="2"/>
  <c r="E45" i="2" s="1"/>
  <c r="G45" i="2" s="1"/>
  <c r="D46" i="2"/>
  <c r="E46" i="2" s="1"/>
  <c r="G46" i="2" s="1"/>
  <c r="D73" i="2"/>
  <c r="E73" i="2" s="1"/>
  <c r="G73" i="2" s="1"/>
  <c r="D47" i="2"/>
  <c r="E47" i="2" s="1"/>
  <c r="G47" i="2" s="1"/>
  <c r="D72" i="2"/>
  <c r="E72" i="2" s="1"/>
  <c r="G72" i="2" s="1"/>
  <c r="D71" i="2"/>
  <c r="E71" i="2" s="1"/>
  <c r="G71" i="2" s="1"/>
  <c r="D70" i="2"/>
  <c r="E70" i="2" s="1"/>
  <c r="G70" i="2" s="1"/>
  <c r="D69" i="2"/>
  <c r="E69" i="2" s="1"/>
  <c r="G69" i="2" s="1"/>
  <c r="D68" i="2"/>
  <c r="E68" i="2" s="1"/>
  <c r="G68" i="2" s="1"/>
  <c r="D59" i="2"/>
  <c r="E59" i="2" s="1"/>
  <c r="G59" i="2" s="1"/>
  <c r="D60" i="2"/>
  <c r="E60" i="2" s="1"/>
  <c r="G60" i="2" s="1"/>
  <c r="D61" i="2"/>
  <c r="E61" i="2" s="1"/>
  <c r="G61" i="2" s="1"/>
  <c r="D62" i="2"/>
  <c r="E62" i="2" s="1"/>
  <c r="G62" i="2" s="1"/>
  <c r="D63" i="2"/>
  <c r="E63" i="2" s="1"/>
  <c r="G63" i="2" s="1"/>
  <c r="D64" i="2"/>
  <c r="E64" i="2" s="1"/>
  <c r="G64" i="2" s="1"/>
  <c r="D65" i="2"/>
  <c r="E65" i="2" s="1"/>
  <c r="G65" i="2" s="1"/>
  <c r="D66" i="2"/>
  <c r="E66" i="2" s="1"/>
  <c r="G66" i="2" s="1"/>
  <c r="D67" i="2"/>
  <c r="E67" i="2" s="1"/>
  <c r="G67" i="2" s="1"/>
  <c r="D58" i="2"/>
  <c r="E58" i="2" s="1"/>
  <c r="G58" i="2" s="1"/>
  <c r="D57" i="2"/>
  <c r="E57" i="2" s="1"/>
  <c r="G57" i="2" s="1"/>
  <c r="D56" i="2"/>
  <c r="E56" i="2" s="1"/>
  <c r="G56" i="2" s="1"/>
  <c r="D55" i="2"/>
  <c r="E55" i="2" s="1"/>
  <c r="G55" i="2" s="1"/>
  <c r="D54" i="2"/>
  <c r="E54" i="2" s="1"/>
  <c r="G54" i="2" s="1"/>
  <c r="D53" i="2"/>
  <c r="E53" i="2" s="1"/>
  <c r="G53" i="2" s="1"/>
  <c r="D52" i="2"/>
  <c r="E52" i="2" s="1"/>
  <c r="G52" i="2" s="1"/>
  <c r="D51" i="2"/>
  <c r="E51" i="2" s="1"/>
  <c r="G51" i="2" s="1"/>
  <c r="D50" i="2"/>
  <c r="E50" i="2" s="1"/>
  <c r="G50" i="2" s="1"/>
  <c r="D49" i="2"/>
  <c r="E49" i="2" s="1"/>
  <c r="G49" i="2" s="1"/>
  <c r="D48" i="2"/>
  <c r="E48" i="2" s="1"/>
  <c r="G48" i="2" s="1"/>
  <c r="G82" i="2" l="1"/>
</calcChain>
</file>

<file path=xl/sharedStrings.xml><?xml version="1.0" encoding="utf-8"?>
<sst xmlns="http://schemas.openxmlformats.org/spreadsheetml/2006/main" count="22" uniqueCount="21">
  <si>
    <t>VIGENCIA</t>
  </si>
  <si>
    <t>Brio. Cte.</t>
  </si>
  <si>
    <t>Máxima Autorizada</t>
  </si>
  <si>
    <t>LIQUIDACION</t>
  </si>
  <si>
    <t>DESDE</t>
  </si>
  <si>
    <t>HASTA</t>
  </si>
  <si>
    <t>T. Efectiva</t>
  </si>
  <si>
    <t>Tasa aumentada una y media veces</t>
  </si>
  <si>
    <t xml:space="preserve">T. Mes vencido - Nominal </t>
  </si>
  <si>
    <t>DÍAS</t>
  </si>
  <si>
    <t>INTERESES</t>
  </si>
  <si>
    <t>Total Intereses</t>
  </si>
  <si>
    <t>Capital</t>
  </si>
  <si>
    <t>CAPITAL</t>
  </si>
  <si>
    <t xml:space="preserve">Total </t>
  </si>
  <si>
    <t>Agencias en Derecho</t>
  </si>
  <si>
    <t xml:space="preserve">Concepto </t>
  </si>
  <si>
    <t xml:space="preserve">Suma </t>
  </si>
  <si>
    <t>Capital (obligación contenida en el Pagaré No. 699950-6)</t>
  </si>
  <si>
    <t xml:space="preserve">Intereses moratorios </t>
  </si>
  <si>
    <t xml:space="preserve">Agencias en derecho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</si>
</sst>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&quot;$&quot;\ #,##0.00"/>
  </numFmts>
  <fonts count="10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111111"/>
      <name val="Cambria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38">
    <xf numFmtId="0" fontId="0" fillId="0" borderId="0" xfId="0"/>
    <xf numFmtId="10" fontId="3" fillId="0" borderId="1" xfId="2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14" fontId="4" fillId="0" borderId="1" xfId="3" applyNumberFormat="1" applyFont="1" applyBorder="1" applyAlignment="1">
      <alignment horizontal="center" vertical="center"/>
    </xf>
    <xf numFmtId="10" fontId="4" fillId="0" borderId="1" xfId="2" applyNumberFormat="1" applyFont="1" applyBorder="1" applyAlignment="1">
      <alignment horizontal="center" vertical="center"/>
    </xf>
    <xf numFmtId="49" fontId="4" fillId="0" borderId="1" xfId="3" applyNumberFormat="1" applyFont="1" applyBorder="1" applyAlignment="1">
      <alignment horizontal="center" vertical="center"/>
    </xf>
    <xf numFmtId="10" fontId="4" fillId="0" borderId="1" xfId="2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right"/>
    </xf>
    <xf numFmtId="165" fontId="3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4" fontId="4" fillId="0" borderId="2" xfId="3" applyNumberFormat="1" applyFont="1" applyBorder="1" applyAlignment="1">
      <alignment horizontal="center" vertical="center"/>
    </xf>
    <xf numFmtId="10" fontId="4" fillId="0" borderId="2" xfId="2" applyNumberFormat="1" applyFont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/>
    </xf>
    <xf numFmtId="49" fontId="4" fillId="0" borderId="2" xfId="3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/>
    </xf>
    <xf numFmtId="10" fontId="4" fillId="0" borderId="1" xfId="2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1" xfId="3" applyFont="1" applyBorder="1" applyAlignment="1">
      <alignment horizontal="center" vertical="center"/>
    </xf>
    <xf numFmtId="44" fontId="8" fillId="0" borderId="1" xfId="4" applyFont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10" fontId="3" fillId="2" borderId="1" xfId="3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165" fontId="4" fillId="3" borderId="1" xfId="1" applyNumberFormat="1" applyFont="1" applyFill="1" applyBorder="1" applyAlignment="1">
      <alignment horizontal="right"/>
    </xf>
    <xf numFmtId="165" fontId="5" fillId="3" borderId="1" xfId="4" applyNumberFormat="1" applyFont="1" applyFill="1" applyBorder="1" applyAlignment="1">
      <alignment horizontal="right"/>
    </xf>
    <xf numFmtId="165" fontId="6" fillId="3" borderId="1" xfId="4" applyNumberFormat="1" applyFont="1" applyFill="1" applyBorder="1" applyAlignment="1">
      <alignment horizontal="right"/>
    </xf>
    <xf numFmtId="165" fontId="5" fillId="0" borderId="1" xfId="4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</cellXfs>
  <cellStyles count="5">
    <cellStyle name="Moneda" xfId="4" builtinId="4"/>
    <cellStyle name="Moneda [0]" xfId="1" builtinId="7"/>
    <cellStyle name="Normal" xfId="0" builtinId="0"/>
    <cellStyle name="Normal_FEBRERO 1" xfId="3" xr:uid="{70BF1E3F-EF5E-4D17-978F-6BE3FA60AF33}"/>
    <cellStyle name="Porcentaje" xfId="2" builtinId="5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1B4C1-83A2-4E80-833A-BA0A8102F5B8}">
  <dimension ref="A1:G85"/>
  <sheetViews>
    <sheetView tabSelected="1" workbookViewId="0">
      <selection activeCell="I5" sqref="I5"/>
    </sheetView>
  </sheetViews>
  <sheetFormatPr baseColWidth="10" defaultColWidth="11" defaultRowHeight="14" x14ac:dyDescent="0.3"/>
  <cols>
    <col min="1" max="1" width="11.5" style="6" bestFit="1" customWidth="1"/>
    <col min="2" max="2" width="17.5" style="6" customWidth="1"/>
    <col min="3" max="5" width="11.25" style="6" bestFit="1" customWidth="1"/>
    <col min="6" max="6" width="10.33203125" style="6" customWidth="1"/>
    <col min="7" max="7" width="19.75" style="11" customWidth="1"/>
    <col min="8" max="16384" width="11" style="6"/>
  </cols>
  <sheetData>
    <row r="1" spans="1:7" x14ac:dyDescent="0.3">
      <c r="A1" s="37" t="s">
        <v>13</v>
      </c>
      <c r="B1" s="36">
        <v>1574346912.1600001</v>
      </c>
    </row>
    <row r="3" spans="1:7" s="3" customFormat="1" ht="24" customHeight="1" x14ac:dyDescent="0.35">
      <c r="A3" s="22" t="s">
        <v>0</v>
      </c>
      <c r="B3" s="22"/>
      <c r="C3" s="1" t="s">
        <v>1</v>
      </c>
      <c r="D3" s="22" t="s">
        <v>2</v>
      </c>
      <c r="E3" s="22"/>
      <c r="F3" s="22" t="s">
        <v>3</v>
      </c>
      <c r="G3" s="22"/>
    </row>
    <row r="4" spans="1:7" s="3" customFormat="1" ht="24" customHeight="1" x14ac:dyDescent="0.35">
      <c r="A4" s="5" t="s">
        <v>4</v>
      </c>
      <c r="B4" s="5" t="s">
        <v>5</v>
      </c>
      <c r="C4" s="1" t="s">
        <v>6</v>
      </c>
      <c r="D4" s="4" t="s">
        <v>7</v>
      </c>
      <c r="E4" s="4" t="s">
        <v>8</v>
      </c>
      <c r="F4" s="2" t="s">
        <v>9</v>
      </c>
      <c r="G4" s="12" t="s">
        <v>10</v>
      </c>
    </row>
    <row r="5" spans="1:7" s="3" customFormat="1" ht="24" customHeight="1" x14ac:dyDescent="0.35">
      <c r="A5" s="7">
        <v>43545</v>
      </c>
      <c r="B5" s="7">
        <v>43555</v>
      </c>
      <c r="C5" s="14">
        <v>0.19370000000000001</v>
      </c>
      <c r="D5" s="8">
        <f t="shared" ref="D5:D46" si="0">C5*1.5</f>
        <v>0.29055000000000003</v>
      </c>
      <c r="E5" s="8">
        <f>((1+D5)^(1/12))-1</f>
        <v>2.1483218662772696E-2</v>
      </c>
      <c r="F5" s="9">
        <f t="shared" ref="F5:F54" si="1">B5-A5+1</f>
        <v>11</v>
      </c>
      <c r="G5" s="13">
        <f t="shared" ref="G5:G53" si="2">((B$1*E5)/30)*F5</f>
        <v>12401414.287164571</v>
      </c>
    </row>
    <row r="6" spans="1:7" s="3" customFormat="1" ht="24" customHeight="1" x14ac:dyDescent="0.35">
      <c r="A6" s="7">
        <v>43556</v>
      </c>
      <c r="B6" s="7">
        <v>43585</v>
      </c>
      <c r="C6" s="14">
        <v>0.19320000000000001</v>
      </c>
      <c r="D6" s="8">
        <f t="shared" si="0"/>
        <v>0.2898</v>
      </c>
      <c r="E6" s="8">
        <f t="shared" ref="E6:E46" si="3">((1+D6)^(1/12))-1</f>
        <v>2.1433736106823309E-2</v>
      </c>
      <c r="F6" s="9">
        <f t="shared" si="1"/>
        <v>30</v>
      </c>
      <c r="G6" s="13">
        <f t="shared" si="2"/>
        <v>33744136.25582958</v>
      </c>
    </row>
    <row r="7" spans="1:7" s="3" customFormat="1" ht="24" customHeight="1" x14ac:dyDescent="0.35">
      <c r="A7" s="7">
        <v>43586</v>
      </c>
      <c r="B7" s="7">
        <v>43616</v>
      </c>
      <c r="C7" s="14">
        <v>0.19339999999999999</v>
      </c>
      <c r="D7" s="8">
        <f t="shared" si="0"/>
        <v>0.29009999999999997</v>
      </c>
      <c r="E7" s="8">
        <f t="shared" si="3"/>
        <v>2.1453532293473465E-2</v>
      </c>
      <c r="F7" s="9">
        <f t="shared" si="1"/>
        <v>31</v>
      </c>
      <c r="G7" s="13">
        <f t="shared" si="2"/>
        <v>34901145.73185996</v>
      </c>
    </row>
    <row r="8" spans="1:7" s="3" customFormat="1" ht="24" customHeight="1" x14ac:dyDescent="0.35">
      <c r="A8" s="7">
        <v>43617</v>
      </c>
      <c r="B8" s="7">
        <v>43646</v>
      </c>
      <c r="C8" s="14">
        <v>0.193</v>
      </c>
      <c r="D8" s="8">
        <f t="shared" si="0"/>
        <v>0.28949999999999998</v>
      </c>
      <c r="E8" s="8">
        <f t="shared" si="3"/>
        <v>2.1413935698951558E-2</v>
      </c>
      <c r="F8" s="9">
        <f t="shared" si="1"/>
        <v>30</v>
      </c>
      <c r="G8" s="13">
        <f t="shared" si="2"/>
        <v>33712963.544837177</v>
      </c>
    </row>
    <row r="9" spans="1:7" s="3" customFormat="1" ht="24" customHeight="1" x14ac:dyDescent="0.35">
      <c r="A9" s="7">
        <v>43647</v>
      </c>
      <c r="B9" s="7">
        <v>43677</v>
      </c>
      <c r="C9" s="14">
        <v>0.1928</v>
      </c>
      <c r="D9" s="8">
        <f t="shared" si="0"/>
        <v>0.28920000000000001</v>
      </c>
      <c r="E9" s="8">
        <f t="shared" si="3"/>
        <v>2.1394131067975497E-2</v>
      </c>
      <c r="F9" s="9">
        <f t="shared" si="1"/>
        <v>31</v>
      </c>
      <c r="G9" s="13">
        <f t="shared" si="2"/>
        <v>34804510.324720673</v>
      </c>
    </row>
    <row r="10" spans="1:7" s="3" customFormat="1" ht="24" customHeight="1" x14ac:dyDescent="0.35">
      <c r="A10" s="7">
        <v>43678</v>
      </c>
      <c r="B10" s="7">
        <v>43708</v>
      </c>
      <c r="C10" s="14">
        <v>0.19320000000000001</v>
      </c>
      <c r="D10" s="8">
        <f t="shared" si="0"/>
        <v>0.2898</v>
      </c>
      <c r="E10" s="8">
        <f t="shared" si="3"/>
        <v>2.1433736106823309E-2</v>
      </c>
      <c r="F10" s="9">
        <f t="shared" si="1"/>
        <v>31</v>
      </c>
      <c r="G10" s="13">
        <f t="shared" si="2"/>
        <v>34868940.79769057</v>
      </c>
    </row>
    <row r="11" spans="1:7" s="3" customFormat="1" ht="24" customHeight="1" x14ac:dyDescent="0.35">
      <c r="A11" s="7">
        <v>43709</v>
      </c>
      <c r="B11" s="7">
        <v>43738</v>
      </c>
      <c r="C11" s="14">
        <v>0.19320000000000001</v>
      </c>
      <c r="D11" s="8">
        <f t="shared" si="0"/>
        <v>0.2898</v>
      </c>
      <c r="E11" s="8">
        <f t="shared" si="3"/>
        <v>2.1433736106823309E-2</v>
      </c>
      <c r="F11" s="9">
        <f t="shared" si="1"/>
        <v>30</v>
      </c>
      <c r="G11" s="13">
        <f t="shared" si="2"/>
        <v>33744136.25582958</v>
      </c>
    </row>
    <row r="12" spans="1:7" s="3" customFormat="1" ht="24" customHeight="1" x14ac:dyDescent="0.35">
      <c r="A12" s="7">
        <v>43739</v>
      </c>
      <c r="B12" s="7">
        <v>43769</v>
      </c>
      <c r="C12" s="14">
        <v>0.191</v>
      </c>
      <c r="D12" s="8">
        <f t="shared" si="0"/>
        <v>0.28649999999999998</v>
      </c>
      <c r="E12" s="8">
        <f t="shared" si="3"/>
        <v>2.1215699038257929E-2</v>
      </c>
      <c r="F12" s="9">
        <f t="shared" si="1"/>
        <v>31</v>
      </c>
      <c r="G12" s="13">
        <f t="shared" si="2"/>
        <v>34514232.612537161</v>
      </c>
    </row>
    <row r="13" spans="1:7" s="3" customFormat="1" ht="24" customHeight="1" x14ac:dyDescent="0.35">
      <c r="A13" s="7">
        <v>43770</v>
      </c>
      <c r="B13" s="7">
        <v>43799</v>
      </c>
      <c r="C13" s="14">
        <v>0.1903</v>
      </c>
      <c r="D13" s="8">
        <f t="shared" si="0"/>
        <v>0.28544999999999998</v>
      </c>
      <c r="E13" s="8">
        <f t="shared" si="3"/>
        <v>2.1146216086632474E-2</v>
      </c>
      <c r="F13" s="9">
        <f t="shared" si="1"/>
        <v>30</v>
      </c>
      <c r="G13" s="13">
        <f t="shared" si="2"/>
        <v>33291479.999857962</v>
      </c>
    </row>
    <row r="14" spans="1:7" s="3" customFormat="1" ht="24" customHeight="1" x14ac:dyDescent="0.35">
      <c r="A14" s="7">
        <v>43800</v>
      </c>
      <c r="B14" s="7">
        <v>43830</v>
      </c>
      <c r="C14" s="14">
        <v>0.18909999999999999</v>
      </c>
      <c r="D14" s="8">
        <f t="shared" si="0"/>
        <v>0.28364999999999996</v>
      </c>
      <c r="E14" s="8">
        <f t="shared" si="3"/>
        <v>2.102698132372427E-2</v>
      </c>
      <c r="F14" s="9">
        <f t="shared" si="1"/>
        <v>31</v>
      </c>
      <c r="G14" s="13">
        <f t="shared" si="2"/>
        <v>34207221.889686339</v>
      </c>
    </row>
    <row r="15" spans="1:7" s="3" customFormat="1" ht="24" customHeight="1" x14ac:dyDescent="0.35">
      <c r="A15" s="7">
        <v>43831</v>
      </c>
      <c r="B15" s="7">
        <v>43861</v>
      </c>
      <c r="C15" s="14">
        <v>0.18770000000000001</v>
      </c>
      <c r="D15" s="8">
        <f t="shared" si="0"/>
        <v>0.28155000000000002</v>
      </c>
      <c r="E15" s="8">
        <f t="shared" si="3"/>
        <v>2.0887680238021122E-2</v>
      </c>
      <c r="F15" s="9">
        <f t="shared" si="1"/>
        <v>31</v>
      </c>
      <c r="G15" s="13">
        <f t="shared" si="2"/>
        <v>33980603.381077811</v>
      </c>
    </row>
    <row r="16" spans="1:7" s="3" customFormat="1" ht="24" customHeight="1" x14ac:dyDescent="0.35">
      <c r="A16" s="7">
        <v>43862</v>
      </c>
      <c r="B16" s="7">
        <v>43890</v>
      </c>
      <c r="C16" s="14">
        <v>0.19059999999999999</v>
      </c>
      <c r="D16" s="8">
        <f t="shared" si="0"/>
        <v>0.28589999999999999</v>
      </c>
      <c r="E16" s="8">
        <f t="shared" si="3"/>
        <v>2.1176000862688671E-2</v>
      </c>
      <c r="F16" s="9">
        <f t="shared" si="1"/>
        <v>29</v>
      </c>
      <c r="G16" s="13">
        <f t="shared" si="2"/>
        <v>32227092.517735694</v>
      </c>
    </row>
    <row r="17" spans="1:7" s="3" customFormat="1" ht="24" customHeight="1" x14ac:dyDescent="0.35">
      <c r="A17" s="7">
        <v>43891</v>
      </c>
      <c r="B17" s="7">
        <v>43921</v>
      </c>
      <c r="C17" s="14">
        <v>0.1895</v>
      </c>
      <c r="D17" s="8">
        <f t="shared" si="0"/>
        <v>0.28425</v>
      </c>
      <c r="E17" s="8">
        <f t="shared" si="3"/>
        <v>2.1066743264638976E-2</v>
      </c>
      <c r="F17" s="9">
        <f t="shared" si="1"/>
        <v>31</v>
      </c>
      <c r="G17" s="13">
        <f t="shared" si="2"/>
        <v>34271907.614883579</v>
      </c>
    </row>
    <row r="18" spans="1:7" s="3" customFormat="1" ht="24" customHeight="1" x14ac:dyDescent="0.35">
      <c r="A18" s="7">
        <v>43922</v>
      </c>
      <c r="B18" s="7">
        <v>43951</v>
      </c>
      <c r="C18" s="14">
        <v>0.18690000000000001</v>
      </c>
      <c r="D18" s="8">
        <f t="shared" si="0"/>
        <v>0.28034999999999999</v>
      </c>
      <c r="E18" s="8">
        <f t="shared" si="3"/>
        <v>2.0807985643612081E-2</v>
      </c>
      <c r="F18" s="9">
        <f t="shared" si="1"/>
        <v>30</v>
      </c>
      <c r="G18" s="13">
        <f t="shared" si="2"/>
        <v>32758987.946290292</v>
      </c>
    </row>
    <row r="19" spans="1:7" s="3" customFormat="1" ht="24" customHeight="1" x14ac:dyDescent="0.35">
      <c r="A19" s="7">
        <v>43952</v>
      </c>
      <c r="B19" s="7">
        <v>43982</v>
      </c>
      <c r="C19" s="14">
        <v>0.18190000000000001</v>
      </c>
      <c r="D19" s="8">
        <f t="shared" si="0"/>
        <v>0.27285000000000004</v>
      </c>
      <c r="E19" s="8">
        <f t="shared" si="3"/>
        <v>2.0308337615317473E-2</v>
      </c>
      <c r="F19" s="9">
        <f t="shared" si="1"/>
        <v>31</v>
      </c>
      <c r="G19" s="13">
        <f t="shared" si="2"/>
        <v>33038114.236303769</v>
      </c>
    </row>
    <row r="20" spans="1:7" s="3" customFormat="1" ht="24" customHeight="1" x14ac:dyDescent="0.35">
      <c r="A20" s="7">
        <v>43983</v>
      </c>
      <c r="B20" s="7">
        <v>44012</v>
      </c>
      <c r="C20" s="14">
        <v>0.1812</v>
      </c>
      <c r="D20" s="8">
        <f t="shared" si="0"/>
        <v>0.27179999999999999</v>
      </c>
      <c r="E20" s="8">
        <f t="shared" si="3"/>
        <v>2.0238171647650516E-2</v>
      </c>
      <c r="F20" s="9">
        <f t="shared" si="1"/>
        <v>30</v>
      </c>
      <c r="G20" s="13">
        <f t="shared" si="2"/>
        <v>31861903.041242652</v>
      </c>
    </row>
    <row r="21" spans="1:7" s="3" customFormat="1" ht="24" customHeight="1" x14ac:dyDescent="0.35">
      <c r="A21" s="7">
        <v>44013</v>
      </c>
      <c r="B21" s="7">
        <v>44043</v>
      </c>
      <c r="C21" s="14">
        <v>0.1812</v>
      </c>
      <c r="D21" s="8">
        <f t="shared" si="0"/>
        <v>0.27179999999999999</v>
      </c>
      <c r="E21" s="8">
        <f t="shared" si="3"/>
        <v>2.0238171647650516E-2</v>
      </c>
      <c r="F21" s="9">
        <f t="shared" si="1"/>
        <v>31</v>
      </c>
      <c r="G21" s="13">
        <f t="shared" si="2"/>
        <v>32923966.47595074</v>
      </c>
    </row>
    <row r="22" spans="1:7" s="3" customFormat="1" ht="24" customHeight="1" x14ac:dyDescent="0.35">
      <c r="A22" s="7">
        <v>44044</v>
      </c>
      <c r="B22" s="7">
        <v>44074</v>
      </c>
      <c r="C22" s="14">
        <v>0.18290000000000001</v>
      </c>
      <c r="D22" s="8">
        <f t="shared" si="0"/>
        <v>0.27434999999999998</v>
      </c>
      <c r="E22" s="8">
        <f t="shared" si="3"/>
        <v>2.040848272831397E-2</v>
      </c>
      <c r="F22" s="9">
        <f t="shared" si="1"/>
        <v>31</v>
      </c>
      <c r="G22" s="13">
        <f t="shared" si="2"/>
        <v>33201032.824031521</v>
      </c>
    </row>
    <row r="23" spans="1:7" s="3" customFormat="1" ht="24" customHeight="1" x14ac:dyDescent="0.35">
      <c r="A23" s="7">
        <v>44075</v>
      </c>
      <c r="B23" s="7">
        <v>44104</v>
      </c>
      <c r="C23" s="14">
        <v>0.1835</v>
      </c>
      <c r="D23" s="8">
        <f t="shared" si="0"/>
        <v>0.27524999999999999</v>
      </c>
      <c r="E23" s="8">
        <f t="shared" si="3"/>
        <v>2.0468517942215714E-2</v>
      </c>
      <c r="F23" s="9">
        <f t="shared" si="1"/>
        <v>30</v>
      </c>
      <c r="G23" s="13">
        <f t="shared" si="2"/>
        <v>32224548.018818863</v>
      </c>
    </row>
    <row r="24" spans="1:7" s="3" customFormat="1" ht="24" customHeight="1" x14ac:dyDescent="0.35">
      <c r="A24" s="7">
        <v>44105</v>
      </c>
      <c r="B24" s="7">
        <v>44135</v>
      </c>
      <c r="C24" s="14">
        <v>0.18090000000000001</v>
      </c>
      <c r="D24" s="8">
        <f t="shared" si="0"/>
        <v>0.27134999999999998</v>
      </c>
      <c r="E24" s="8">
        <f t="shared" si="3"/>
        <v>2.0208084261774895E-2</v>
      </c>
      <c r="F24" s="9">
        <f t="shared" si="1"/>
        <v>31</v>
      </c>
      <c r="G24" s="13">
        <f t="shared" si="2"/>
        <v>32875019.560134213</v>
      </c>
    </row>
    <row r="25" spans="1:7" s="3" customFormat="1" ht="24" customHeight="1" x14ac:dyDescent="0.35">
      <c r="A25" s="7">
        <v>44136</v>
      </c>
      <c r="B25" s="7">
        <v>44165</v>
      </c>
      <c r="C25" s="8">
        <v>0.1784</v>
      </c>
      <c r="D25" s="8">
        <f t="shared" si="0"/>
        <v>0.2676</v>
      </c>
      <c r="E25" s="8">
        <f t="shared" si="3"/>
        <v>1.9956975716262315E-2</v>
      </c>
      <c r="F25" s="9">
        <f t="shared" si="1"/>
        <v>30</v>
      </c>
      <c r="G25" s="13">
        <f t="shared" si="2"/>
        <v>31419203.094949681</v>
      </c>
    </row>
    <row r="26" spans="1:7" s="3" customFormat="1" ht="24" customHeight="1" x14ac:dyDescent="0.35">
      <c r="A26" s="7">
        <v>44166</v>
      </c>
      <c r="B26" s="7">
        <v>44196</v>
      </c>
      <c r="C26" s="8">
        <v>0.17460000000000001</v>
      </c>
      <c r="D26" s="8">
        <f t="shared" si="0"/>
        <v>0.26190000000000002</v>
      </c>
      <c r="E26" s="8">
        <f t="shared" si="3"/>
        <v>1.9573983490916769E-2</v>
      </c>
      <c r="F26" s="9">
        <f t="shared" si="1"/>
        <v>31</v>
      </c>
      <c r="G26" s="13">
        <f t="shared" si="2"/>
        <v>31843448.483182155</v>
      </c>
    </row>
    <row r="27" spans="1:7" s="3" customFormat="1" ht="24" customHeight="1" x14ac:dyDescent="0.35">
      <c r="A27" s="7">
        <v>44197</v>
      </c>
      <c r="B27" s="7">
        <v>44227</v>
      </c>
      <c r="C27" s="8">
        <v>0.17319999999999999</v>
      </c>
      <c r="D27" s="8">
        <f t="shared" si="0"/>
        <v>0.25979999999999998</v>
      </c>
      <c r="E27" s="8">
        <f t="shared" si="3"/>
        <v>1.9432481245112987E-2</v>
      </c>
      <c r="F27" s="9">
        <f t="shared" si="1"/>
        <v>31</v>
      </c>
      <c r="G27" s="13">
        <f t="shared" si="2"/>
        <v>31613249.071979102</v>
      </c>
    </row>
    <row r="28" spans="1:7" s="3" customFormat="1" ht="24" customHeight="1" x14ac:dyDescent="0.35">
      <c r="A28" s="7">
        <v>44228</v>
      </c>
      <c r="B28" s="7">
        <v>44255</v>
      </c>
      <c r="C28" s="8">
        <v>0.1754</v>
      </c>
      <c r="D28" s="8">
        <f t="shared" si="0"/>
        <v>0.2631</v>
      </c>
      <c r="E28" s="8">
        <f t="shared" si="3"/>
        <v>1.9654745030757592E-2</v>
      </c>
      <c r="F28" s="9">
        <f t="shared" si="1"/>
        <v>28</v>
      </c>
      <c r="G28" s="13">
        <f t="shared" si="2"/>
        <v>28880494.671900965</v>
      </c>
    </row>
    <row r="29" spans="1:7" s="3" customFormat="1" ht="24" customHeight="1" x14ac:dyDescent="0.35">
      <c r="A29" s="7">
        <v>44256</v>
      </c>
      <c r="B29" s="7">
        <v>44286</v>
      </c>
      <c r="C29" s="8">
        <v>0.1741</v>
      </c>
      <c r="D29" s="8">
        <f t="shared" si="0"/>
        <v>0.26114999999999999</v>
      </c>
      <c r="E29" s="8">
        <f t="shared" si="3"/>
        <v>1.9523471771100809E-2</v>
      </c>
      <c r="F29" s="9">
        <f t="shared" si="1"/>
        <v>31</v>
      </c>
      <c r="G29" s="13">
        <f t="shared" si="2"/>
        <v>31761274.747391336</v>
      </c>
    </row>
    <row r="30" spans="1:7" s="3" customFormat="1" ht="24" customHeight="1" x14ac:dyDescent="0.35">
      <c r="A30" s="7">
        <v>44287</v>
      </c>
      <c r="B30" s="7">
        <v>44316</v>
      </c>
      <c r="C30" s="8">
        <v>0.1731</v>
      </c>
      <c r="D30" s="8">
        <f t="shared" si="0"/>
        <v>0.25964999999999999</v>
      </c>
      <c r="E30" s="8">
        <f t="shared" si="3"/>
        <v>1.942236567004052E-2</v>
      </c>
      <c r="F30" s="9">
        <f t="shared" si="1"/>
        <v>30</v>
      </c>
      <c r="G30" s="13">
        <f t="shared" si="2"/>
        <v>30577541.419470683</v>
      </c>
    </row>
    <row r="31" spans="1:7" s="3" customFormat="1" ht="24" customHeight="1" x14ac:dyDescent="0.35">
      <c r="A31" s="7">
        <v>44317</v>
      </c>
      <c r="B31" s="7">
        <v>44347</v>
      </c>
      <c r="C31" s="8">
        <v>0.17219999999999999</v>
      </c>
      <c r="D31" s="8">
        <f t="shared" si="0"/>
        <v>0.25829999999999997</v>
      </c>
      <c r="E31" s="8">
        <f t="shared" si="3"/>
        <v>1.9331275772907164E-2</v>
      </c>
      <c r="F31" s="9">
        <f t="shared" si="1"/>
        <v>31</v>
      </c>
      <c r="G31" s="13">
        <f t="shared" si="2"/>
        <v>31448605.465229474</v>
      </c>
    </row>
    <row r="32" spans="1:7" s="3" customFormat="1" ht="24" customHeight="1" x14ac:dyDescent="0.35">
      <c r="A32" s="7">
        <v>44348</v>
      </c>
      <c r="B32" s="7">
        <v>44377</v>
      </c>
      <c r="C32" s="8">
        <v>0.1721</v>
      </c>
      <c r="D32" s="8">
        <f t="shared" si="0"/>
        <v>0.25814999999999999</v>
      </c>
      <c r="E32" s="8">
        <f t="shared" si="3"/>
        <v>1.9321149143988858E-2</v>
      </c>
      <c r="F32" s="9">
        <f t="shared" si="1"/>
        <v>30</v>
      </c>
      <c r="G32" s="13">
        <f t="shared" si="2"/>
        <v>30418191.494221687</v>
      </c>
    </row>
    <row r="33" spans="1:7" s="3" customFormat="1" ht="24" customHeight="1" x14ac:dyDescent="0.35">
      <c r="A33" s="7">
        <v>44378</v>
      </c>
      <c r="B33" s="7">
        <v>44408</v>
      </c>
      <c r="C33" s="8">
        <v>0.17180000000000001</v>
      </c>
      <c r="D33" s="8">
        <f t="shared" si="0"/>
        <v>0.25770000000000004</v>
      </c>
      <c r="E33" s="8">
        <f t="shared" si="3"/>
        <v>1.9290762615578938E-2</v>
      </c>
      <c r="F33" s="9">
        <f t="shared" si="1"/>
        <v>31</v>
      </c>
      <c r="G33" s="13">
        <f t="shared" si="2"/>
        <v>31382697.642283209</v>
      </c>
    </row>
    <row r="34" spans="1:7" s="3" customFormat="1" ht="24" customHeight="1" x14ac:dyDescent="0.35">
      <c r="A34" s="7">
        <v>44409</v>
      </c>
      <c r="B34" s="7">
        <v>44439</v>
      </c>
      <c r="C34" s="8">
        <v>0.1724</v>
      </c>
      <c r="D34" s="8">
        <f t="shared" si="0"/>
        <v>0.2586</v>
      </c>
      <c r="E34" s="8">
        <f t="shared" si="3"/>
        <v>1.9351525711433615E-2</v>
      </c>
      <c r="F34" s="9">
        <f t="shared" si="1"/>
        <v>31</v>
      </c>
      <c r="G34" s="13">
        <f t="shared" si="2"/>
        <v>31481548.574359708</v>
      </c>
    </row>
    <row r="35" spans="1:7" s="3" customFormat="1" ht="24" customHeight="1" x14ac:dyDescent="0.35">
      <c r="A35" s="7">
        <v>44440</v>
      </c>
      <c r="B35" s="7">
        <v>44469</v>
      </c>
      <c r="C35" s="8">
        <v>0.1719</v>
      </c>
      <c r="D35" s="8">
        <f t="shared" si="0"/>
        <v>0.25785000000000002</v>
      </c>
      <c r="E35" s="8">
        <f t="shared" si="3"/>
        <v>1.9300892565577765E-2</v>
      </c>
      <c r="F35" s="9">
        <f t="shared" si="1"/>
        <v>30</v>
      </c>
      <c r="G35" s="13">
        <f t="shared" si="2"/>
        <v>30386300.612549257</v>
      </c>
    </row>
    <row r="36" spans="1:7" s="3" customFormat="1" ht="24" customHeight="1" x14ac:dyDescent="0.35">
      <c r="A36" s="7">
        <v>44470</v>
      </c>
      <c r="B36" s="7">
        <v>44500</v>
      </c>
      <c r="C36" s="8">
        <v>0.17080000000000001</v>
      </c>
      <c r="D36" s="8">
        <f t="shared" si="0"/>
        <v>0.25619999999999998</v>
      </c>
      <c r="E36" s="8">
        <f t="shared" si="3"/>
        <v>1.9189402159464075E-2</v>
      </c>
      <c r="F36" s="9">
        <f t="shared" si="1"/>
        <v>31</v>
      </c>
      <c r="G36" s="13">
        <f t="shared" si="2"/>
        <v>31217801.903813664</v>
      </c>
    </row>
    <row r="37" spans="1:7" s="3" customFormat="1" ht="24" customHeight="1" x14ac:dyDescent="0.35">
      <c r="A37" s="7">
        <v>44501</v>
      </c>
      <c r="B37" s="7">
        <v>44530</v>
      </c>
      <c r="C37" s="8">
        <v>0.17269999999999999</v>
      </c>
      <c r="D37" s="8">
        <f t="shared" si="0"/>
        <v>0.25905</v>
      </c>
      <c r="E37" s="8">
        <f t="shared" si="3"/>
        <v>1.9381892324737526E-2</v>
      </c>
      <c r="F37" s="9">
        <f t="shared" si="1"/>
        <v>30</v>
      </c>
      <c r="G37" s="13">
        <f t="shared" si="2"/>
        <v>30513822.333268132</v>
      </c>
    </row>
    <row r="38" spans="1:7" s="3" customFormat="1" ht="24" customHeight="1" x14ac:dyDescent="0.35">
      <c r="A38" s="7">
        <v>44531</v>
      </c>
      <c r="B38" s="7">
        <v>44561</v>
      </c>
      <c r="C38" s="8">
        <v>0.17460000000000001</v>
      </c>
      <c r="D38" s="8">
        <f t="shared" si="0"/>
        <v>0.26190000000000002</v>
      </c>
      <c r="E38" s="8">
        <f t="shared" si="3"/>
        <v>1.9573983490916769E-2</v>
      </c>
      <c r="F38" s="9">
        <f t="shared" si="1"/>
        <v>31</v>
      </c>
      <c r="G38" s="13">
        <f t="shared" si="2"/>
        <v>31843448.483182155</v>
      </c>
    </row>
    <row r="39" spans="1:7" s="3" customFormat="1" ht="24" customHeight="1" x14ac:dyDescent="0.35">
      <c r="A39" s="7">
        <v>44562</v>
      </c>
      <c r="B39" s="7">
        <v>44592</v>
      </c>
      <c r="C39" s="8">
        <v>0.17660000000000001</v>
      </c>
      <c r="D39" s="8">
        <f t="shared" si="0"/>
        <v>0.26490000000000002</v>
      </c>
      <c r="E39" s="8">
        <f t="shared" si="3"/>
        <v>1.9775755563363528E-2</v>
      </c>
      <c r="F39" s="9">
        <f t="shared" si="1"/>
        <v>31</v>
      </c>
      <c r="G39" s="13">
        <f t="shared" si="2"/>
        <v>32171696.363706056</v>
      </c>
    </row>
    <row r="40" spans="1:7" s="3" customFormat="1" ht="24" customHeight="1" x14ac:dyDescent="0.35">
      <c r="A40" s="7">
        <v>44593</v>
      </c>
      <c r="B40" s="7">
        <v>44620</v>
      </c>
      <c r="C40" s="8">
        <v>0.183</v>
      </c>
      <c r="D40" s="8">
        <f t="shared" si="0"/>
        <v>0.27449999999999997</v>
      </c>
      <c r="E40" s="8">
        <f t="shared" si="3"/>
        <v>2.0418491295787433E-2</v>
      </c>
      <c r="F40" s="9">
        <f t="shared" si="1"/>
        <v>28</v>
      </c>
      <c r="G40" s="13">
        <f t="shared" si="2"/>
        <v>30002736.140989527</v>
      </c>
    </row>
    <row r="41" spans="1:7" s="3" customFormat="1" ht="24" customHeight="1" x14ac:dyDescent="0.35">
      <c r="A41" s="7">
        <v>44621</v>
      </c>
      <c r="B41" s="7">
        <v>44651</v>
      </c>
      <c r="C41" s="14">
        <v>0.1847</v>
      </c>
      <c r="D41" s="8">
        <f t="shared" si="0"/>
        <v>0.27705000000000002</v>
      </c>
      <c r="E41" s="8">
        <f t="shared" si="3"/>
        <v>2.0588471944052777E-2</v>
      </c>
      <c r="F41" s="9">
        <f t="shared" si="1"/>
        <v>31</v>
      </c>
      <c r="G41" s="13">
        <f t="shared" si="2"/>
        <v>33493843.805586025</v>
      </c>
    </row>
    <row r="42" spans="1:7" s="3" customFormat="1" ht="24" customHeight="1" x14ac:dyDescent="0.35">
      <c r="A42" s="7">
        <v>44652</v>
      </c>
      <c r="B42" s="7">
        <v>44681</v>
      </c>
      <c r="C42" s="8">
        <v>0.1905</v>
      </c>
      <c r="D42" s="8">
        <f t="shared" si="0"/>
        <v>0.28575</v>
      </c>
      <c r="E42" s="8">
        <f t="shared" si="3"/>
        <v>2.1166073665768392E-2</v>
      </c>
      <c r="F42" s="9">
        <f t="shared" si="1"/>
        <v>30</v>
      </c>
      <c r="G42" s="13">
        <f t="shared" si="2"/>
        <v>33322742.71825356</v>
      </c>
    </row>
    <row r="43" spans="1:7" s="3" customFormat="1" ht="24" customHeight="1" x14ac:dyDescent="0.35">
      <c r="A43" s="7">
        <v>44682</v>
      </c>
      <c r="B43" s="7">
        <v>44712</v>
      </c>
      <c r="C43" s="8">
        <v>0.1971</v>
      </c>
      <c r="D43" s="8">
        <f t="shared" si="0"/>
        <v>0.29564999999999997</v>
      </c>
      <c r="E43" s="8">
        <f t="shared" si="3"/>
        <v>2.1819002655476094E-2</v>
      </c>
      <c r="F43" s="9">
        <f t="shared" si="1"/>
        <v>31</v>
      </c>
      <c r="G43" s="13">
        <f t="shared" si="2"/>
        <v>35495702.105628282</v>
      </c>
    </row>
    <row r="44" spans="1:7" s="3" customFormat="1" ht="24" customHeight="1" x14ac:dyDescent="0.35">
      <c r="A44" s="7">
        <v>44713</v>
      </c>
      <c r="B44" s="7">
        <v>44742</v>
      </c>
      <c r="C44" s="8">
        <v>0.20399999999999999</v>
      </c>
      <c r="D44" s="8">
        <f t="shared" si="0"/>
        <v>0.30599999999999999</v>
      </c>
      <c r="E44" s="8">
        <f t="shared" si="3"/>
        <v>2.2496738540053407E-2</v>
      </c>
      <c r="F44" s="9">
        <f t="shared" si="1"/>
        <v>30</v>
      </c>
      <c r="G44" s="13">
        <f t="shared" si="2"/>
        <v>35417670.854203947</v>
      </c>
    </row>
    <row r="45" spans="1:7" s="3" customFormat="1" ht="24" customHeight="1" x14ac:dyDescent="0.35">
      <c r="A45" s="7">
        <v>44743</v>
      </c>
      <c r="B45" s="7">
        <v>44773</v>
      </c>
      <c r="C45" s="8">
        <v>0.21279999999999999</v>
      </c>
      <c r="D45" s="8">
        <f t="shared" si="0"/>
        <v>0.31919999999999998</v>
      </c>
      <c r="E45" s="8">
        <f t="shared" si="3"/>
        <v>2.3353989277085985E-2</v>
      </c>
      <c r="F45" s="9">
        <f t="shared" si="1"/>
        <v>31</v>
      </c>
      <c r="G45" s="13">
        <f t="shared" si="2"/>
        <v>37992856.935164675</v>
      </c>
    </row>
    <row r="46" spans="1:7" s="3" customFormat="1" ht="24" customHeight="1" x14ac:dyDescent="0.35">
      <c r="A46" s="7">
        <v>44774</v>
      </c>
      <c r="B46" s="7">
        <v>44804</v>
      </c>
      <c r="C46" s="14">
        <v>0.22209999999999999</v>
      </c>
      <c r="D46" s="8">
        <f t="shared" si="0"/>
        <v>0.33315</v>
      </c>
      <c r="E46" s="8">
        <f t="shared" si="3"/>
        <v>2.4251443652343774E-2</v>
      </c>
      <c r="F46" s="9">
        <f t="shared" si="1"/>
        <v>31</v>
      </c>
      <c r="G46" s="13">
        <f t="shared" si="2"/>
        <v>39452858.277139314</v>
      </c>
    </row>
    <row r="47" spans="1:7" s="3" customFormat="1" ht="24" customHeight="1" x14ac:dyDescent="0.35">
      <c r="A47" s="7">
        <v>44805</v>
      </c>
      <c r="B47" s="7">
        <v>44834</v>
      </c>
      <c r="C47" s="10">
        <v>0.23499999999999999</v>
      </c>
      <c r="D47" s="10">
        <f t="shared" ref="D47" si="4">C47*1.5</f>
        <v>0.35249999999999998</v>
      </c>
      <c r="E47" s="10">
        <f t="shared" ref="E47" si="5">((1+D47)^(1/12))-1</f>
        <v>2.548215212897964E-2</v>
      </c>
      <c r="F47" s="9">
        <f t="shared" si="1"/>
        <v>30</v>
      </c>
      <c r="G47" s="13">
        <f t="shared" si="2"/>
        <v>40117747.519450471</v>
      </c>
    </row>
    <row r="48" spans="1:7" ht="24" customHeight="1" x14ac:dyDescent="0.3">
      <c r="A48" s="7">
        <v>44835</v>
      </c>
      <c r="B48" s="7">
        <v>44865</v>
      </c>
      <c r="C48" s="8">
        <v>0.24610000000000001</v>
      </c>
      <c r="D48" s="8">
        <f t="shared" ref="D48:D55" si="6">C48*1.5</f>
        <v>0.36915000000000003</v>
      </c>
      <c r="E48" s="8">
        <f t="shared" ref="E48:E55" si="7">((1+D48)^(1/12))-1</f>
        <v>2.6528282142108894E-2</v>
      </c>
      <c r="F48" s="9">
        <f t="shared" si="1"/>
        <v>31</v>
      </c>
      <c r="G48" s="13">
        <f t="shared" si="2"/>
        <v>43156876.377849683</v>
      </c>
    </row>
    <row r="49" spans="1:7" ht="24" customHeight="1" x14ac:dyDescent="0.3">
      <c r="A49" s="7">
        <v>44866</v>
      </c>
      <c r="B49" s="7">
        <v>44895</v>
      </c>
      <c r="C49" s="8">
        <v>0.25779999999999997</v>
      </c>
      <c r="D49" s="8">
        <f t="shared" si="6"/>
        <v>0.38669999999999993</v>
      </c>
      <c r="E49" s="8">
        <f t="shared" si="7"/>
        <v>2.7618410366888613E-2</v>
      </c>
      <c r="F49" s="9">
        <f t="shared" si="1"/>
        <v>30</v>
      </c>
      <c r="G49" s="13">
        <f t="shared" si="2"/>
        <v>43480959.079878822</v>
      </c>
    </row>
    <row r="50" spans="1:7" ht="24" customHeight="1" x14ac:dyDescent="0.3">
      <c r="A50" s="7">
        <v>44896</v>
      </c>
      <c r="B50" s="7">
        <v>44926</v>
      </c>
      <c r="C50" s="8">
        <v>0.27639999999999998</v>
      </c>
      <c r="D50" s="8">
        <f t="shared" si="6"/>
        <v>0.41459999999999997</v>
      </c>
      <c r="E50" s="8">
        <f t="shared" si="7"/>
        <v>2.9325672006971892E-2</v>
      </c>
      <c r="F50" s="9">
        <f t="shared" si="1"/>
        <v>31</v>
      </c>
      <c r="G50" s="13">
        <f t="shared" si="2"/>
        <v>47707740.543566257</v>
      </c>
    </row>
    <row r="51" spans="1:7" ht="24" customHeight="1" x14ac:dyDescent="0.3">
      <c r="A51" s="7">
        <v>44927</v>
      </c>
      <c r="B51" s="7">
        <v>44957</v>
      </c>
      <c r="C51" s="8">
        <v>0.28839999999999999</v>
      </c>
      <c r="D51" s="8">
        <f t="shared" si="6"/>
        <v>0.43259999999999998</v>
      </c>
      <c r="E51" s="8">
        <f t="shared" si="7"/>
        <v>3.041082430433617E-2</v>
      </c>
      <c r="F51" s="9">
        <f t="shared" si="1"/>
        <v>31</v>
      </c>
      <c r="G51" s="13">
        <f t="shared" si="2"/>
        <v>49473093.584431</v>
      </c>
    </row>
    <row r="52" spans="1:7" ht="24" customHeight="1" x14ac:dyDescent="0.3">
      <c r="A52" s="7">
        <v>44958</v>
      </c>
      <c r="B52" s="7">
        <v>44985</v>
      </c>
      <c r="C52" s="8">
        <v>0.30180000000000001</v>
      </c>
      <c r="D52" s="8">
        <f t="shared" si="6"/>
        <v>0.45269999999999999</v>
      </c>
      <c r="E52" s="8">
        <f t="shared" si="7"/>
        <v>3.1607904974429113E-2</v>
      </c>
      <c r="F52" s="9">
        <f t="shared" si="1"/>
        <v>28</v>
      </c>
      <c r="G52" s="13">
        <f t="shared" si="2"/>
        <v>46444353.756583236</v>
      </c>
    </row>
    <row r="53" spans="1:7" ht="24" customHeight="1" x14ac:dyDescent="0.3">
      <c r="A53" s="7">
        <v>44986</v>
      </c>
      <c r="B53" s="7">
        <v>45016</v>
      </c>
      <c r="C53" s="8">
        <v>0.30840000000000001</v>
      </c>
      <c r="D53" s="8">
        <f t="shared" si="6"/>
        <v>0.46260000000000001</v>
      </c>
      <c r="E53" s="8">
        <f t="shared" si="7"/>
        <v>3.2191941393584944E-2</v>
      </c>
      <c r="F53" s="9">
        <f t="shared" si="1"/>
        <v>31</v>
      </c>
      <c r="G53" s="13">
        <f t="shared" si="2"/>
        <v>52370659.647073694</v>
      </c>
    </row>
    <row r="54" spans="1:7" ht="24" customHeight="1" x14ac:dyDescent="0.3">
      <c r="A54" s="7">
        <v>45017</v>
      </c>
      <c r="B54" s="7">
        <v>45046</v>
      </c>
      <c r="C54" s="8">
        <v>0.31390000000000001</v>
      </c>
      <c r="D54" s="8">
        <f t="shared" si="6"/>
        <v>0.47084999999999999</v>
      </c>
      <c r="E54" s="8">
        <f t="shared" si="7"/>
        <v>3.2675876808137438E-2</v>
      </c>
      <c r="F54" s="9">
        <f t="shared" si="1"/>
        <v>30</v>
      </c>
      <c r="G54" s="13">
        <f t="shared" ref="G54:G74" si="8">((B$1*E54)/30)*F54</f>
        <v>51443165.755011737</v>
      </c>
    </row>
    <row r="55" spans="1:7" ht="24" customHeight="1" x14ac:dyDescent="0.3">
      <c r="A55" s="7">
        <v>45047</v>
      </c>
      <c r="B55" s="7">
        <v>45077</v>
      </c>
      <c r="C55" s="8">
        <v>0.30270000000000002</v>
      </c>
      <c r="D55" s="8">
        <f t="shared" si="6"/>
        <v>0.45405000000000006</v>
      </c>
      <c r="E55" s="8">
        <f t="shared" si="7"/>
        <v>3.1687760751144545E-2</v>
      </c>
      <c r="F55" s="9">
        <f t="shared" ref="F55:F74" si="9">B55-A55+1</f>
        <v>31</v>
      </c>
      <c r="G55" s="13">
        <f t="shared" si="8"/>
        <v>51550445.901556902</v>
      </c>
    </row>
    <row r="56" spans="1:7" ht="24" customHeight="1" x14ac:dyDescent="0.3">
      <c r="A56" s="7">
        <v>45078</v>
      </c>
      <c r="B56" s="7">
        <v>45107</v>
      </c>
      <c r="C56" s="8">
        <v>0.29759999999999998</v>
      </c>
      <c r="D56" s="8">
        <f t="shared" ref="D56:D57" si="10">C56*1.5</f>
        <v>0.44639999999999996</v>
      </c>
      <c r="E56" s="8">
        <f t="shared" ref="E56:E57" si="11">((1+D56)^(1/12))-1</f>
        <v>3.1234342878250443E-2</v>
      </c>
      <c r="F56" s="9">
        <f t="shared" si="9"/>
        <v>30</v>
      </c>
      <c r="G56" s="13">
        <f t="shared" si="8"/>
        <v>49173691.263720274</v>
      </c>
    </row>
    <row r="57" spans="1:7" ht="24" customHeight="1" x14ac:dyDescent="0.3">
      <c r="A57" s="7">
        <v>45108</v>
      </c>
      <c r="B57" s="7">
        <v>45138</v>
      </c>
      <c r="C57" s="8">
        <v>0.29360000000000003</v>
      </c>
      <c r="D57" s="8">
        <f t="shared" si="10"/>
        <v>0.44040000000000001</v>
      </c>
      <c r="E57" s="8">
        <f t="shared" si="11"/>
        <v>3.0877180194344378E-2</v>
      </c>
      <c r="F57" s="9">
        <f t="shared" si="9"/>
        <v>31</v>
      </c>
      <c r="G57" s="13">
        <f t="shared" si="8"/>
        <v>50231773.071679778</v>
      </c>
    </row>
    <row r="58" spans="1:7" ht="24" customHeight="1" x14ac:dyDescent="0.3">
      <c r="A58" s="7">
        <v>45139</v>
      </c>
      <c r="B58" s="7">
        <v>45169</v>
      </c>
      <c r="C58" s="8">
        <v>0.28749999999999998</v>
      </c>
      <c r="D58" s="8">
        <f t="shared" ref="D58:D59" si="12">C58*1.5</f>
        <v>0.43124999999999997</v>
      </c>
      <c r="E58" s="8">
        <f t="shared" ref="E58:E59" si="13">((1+D58)^(1/12))-1</f>
        <v>3.0329872667392177E-2</v>
      </c>
      <c r="F58" s="9">
        <f t="shared" si="9"/>
        <v>31</v>
      </c>
      <c r="G58" s="13">
        <f t="shared" si="8"/>
        <v>49341399.426118694</v>
      </c>
    </row>
    <row r="59" spans="1:7" ht="24" customHeight="1" x14ac:dyDescent="0.3">
      <c r="A59" s="7">
        <v>45170</v>
      </c>
      <c r="B59" s="7">
        <v>45199</v>
      </c>
      <c r="C59" s="8">
        <v>0.28029999999999999</v>
      </c>
      <c r="D59" s="8">
        <f t="shared" si="12"/>
        <v>0.42044999999999999</v>
      </c>
      <c r="E59" s="8">
        <f t="shared" si="13"/>
        <v>2.9679728036762887E-2</v>
      </c>
      <c r="F59" s="9">
        <f t="shared" si="9"/>
        <v>30</v>
      </c>
      <c r="G59" s="13">
        <f t="shared" si="8"/>
        <v>46726188.188426234</v>
      </c>
    </row>
    <row r="60" spans="1:7" ht="24" customHeight="1" x14ac:dyDescent="0.3">
      <c r="A60" s="7">
        <v>45200</v>
      </c>
      <c r="B60" s="7">
        <v>45230</v>
      </c>
      <c r="C60" s="8">
        <v>0.26529999999999998</v>
      </c>
      <c r="D60" s="8">
        <f t="shared" ref="D60:D67" si="14">C60*1.5</f>
        <v>0.39794999999999997</v>
      </c>
      <c r="E60" s="8">
        <f t="shared" ref="E60:E67" si="15">((1+D60)^(1/12))-1</f>
        <v>2.8310577727206798E-2</v>
      </c>
      <c r="F60" s="9">
        <f t="shared" si="9"/>
        <v>31</v>
      </c>
      <c r="G60" s="13">
        <f t="shared" si="8"/>
        <v>46056359.647170149</v>
      </c>
    </row>
    <row r="61" spans="1:7" ht="24" customHeight="1" x14ac:dyDescent="0.3">
      <c r="A61" s="7">
        <v>45231</v>
      </c>
      <c r="B61" s="7">
        <v>45260</v>
      </c>
      <c r="C61" s="8">
        <v>0.25519999999999998</v>
      </c>
      <c r="D61" s="8">
        <f t="shared" si="14"/>
        <v>0.38279999999999997</v>
      </c>
      <c r="E61" s="8">
        <f t="shared" si="15"/>
        <v>2.7377257079175044E-2</v>
      </c>
      <c r="F61" s="9">
        <f t="shared" si="9"/>
        <v>30</v>
      </c>
      <c r="G61" s="13">
        <f t="shared" si="8"/>
        <v>43101300.146009736</v>
      </c>
    </row>
    <row r="62" spans="1:7" ht="24" customHeight="1" x14ac:dyDescent="0.3">
      <c r="A62" s="7">
        <v>45261</v>
      </c>
      <c r="B62" s="7">
        <v>45291</v>
      </c>
      <c r="C62" s="8">
        <v>0.25040000000000001</v>
      </c>
      <c r="D62" s="8">
        <f t="shared" si="14"/>
        <v>0.37560000000000004</v>
      </c>
      <c r="E62" s="8">
        <f t="shared" si="15"/>
        <v>2.6930408406342421E-2</v>
      </c>
      <c r="F62" s="9">
        <f t="shared" si="9"/>
        <v>31</v>
      </c>
      <c r="G62" s="13">
        <f t="shared" si="8"/>
        <v>43811065.494990669</v>
      </c>
    </row>
    <row r="63" spans="1:7" ht="24" customHeight="1" x14ac:dyDescent="0.3">
      <c r="A63" s="7">
        <v>45292</v>
      </c>
      <c r="B63" s="7">
        <v>45322</v>
      </c>
      <c r="C63" s="8">
        <v>0.23319999999999999</v>
      </c>
      <c r="D63" s="8">
        <f t="shared" si="14"/>
        <v>0.3498</v>
      </c>
      <c r="E63" s="8">
        <f t="shared" si="15"/>
        <v>2.5311398067152435E-2</v>
      </c>
      <c r="F63" s="9">
        <f t="shared" si="9"/>
        <v>31</v>
      </c>
      <c r="G63" s="13">
        <f t="shared" si="8"/>
        <v>41177218.769123174</v>
      </c>
    </row>
    <row r="64" spans="1:7" ht="24" customHeight="1" x14ac:dyDescent="0.3">
      <c r="A64" s="7">
        <v>45323</v>
      </c>
      <c r="B64" s="7">
        <v>45351</v>
      </c>
      <c r="C64" s="8">
        <v>0.2331</v>
      </c>
      <c r="D64" s="8">
        <f t="shared" si="14"/>
        <v>0.34965000000000002</v>
      </c>
      <c r="E64" s="8">
        <f t="shared" si="15"/>
        <v>2.5301902552775868E-2</v>
      </c>
      <c r="F64" s="9">
        <f t="shared" si="9"/>
        <v>29</v>
      </c>
      <c r="G64" s="13">
        <f t="shared" si="8"/>
        <v>38506173.08387804</v>
      </c>
    </row>
    <row r="65" spans="1:7" ht="24" customHeight="1" x14ac:dyDescent="0.3">
      <c r="A65" s="7">
        <v>45352</v>
      </c>
      <c r="B65" s="7">
        <v>45382</v>
      </c>
      <c r="C65" s="8">
        <v>0.222</v>
      </c>
      <c r="D65" s="8">
        <f t="shared" si="14"/>
        <v>0.33300000000000002</v>
      </c>
      <c r="E65" s="8">
        <f t="shared" si="15"/>
        <v>2.4241839479260285E-2</v>
      </c>
      <c r="F65" s="9">
        <f t="shared" si="9"/>
        <v>31</v>
      </c>
      <c r="G65" s="13">
        <f t="shared" si="8"/>
        <v>39437233.966893539</v>
      </c>
    </row>
    <row r="66" spans="1:7" ht="24" customHeight="1" x14ac:dyDescent="0.3">
      <c r="A66" s="7">
        <v>45383</v>
      </c>
      <c r="B66" s="7">
        <v>45412</v>
      </c>
      <c r="C66" s="8">
        <v>0.22059999999999999</v>
      </c>
      <c r="D66" s="8">
        <f t="shared" si="14"/>
        <v>0.33089999999999997</v>
      </c>
      <c r="E66" s="8">
        <f t="shared" si="15"/>
        <v>2.4107276932201271E-2</v>
      </c>
      <c r="F66" s="9">
        <f t="shared" si="9"/>
        <v>30</v>
      </c>
      <c r="G66" s="13">
        <f t="shared" si="8"/>
        <v>37953216.998797074</v>
      </c>
    </row>
    <row r="67" spans="1:7" ht="24" customHeight="1" x14ac:dyDescent="0.3">
      <c r="A67" s="7">
        <v>45413</v>
      </c>
      <c r="B67" s="7">
        <v>45443</v>
      </c>
      <c r="C67" s="8">
        <v>0.2102</v>
      </c>
      <c r="D67" s="8">
        <f t="shared" si="14"/>
        <v>0.31530000000000002</v>
      </c>
      <c r="E67" s="8">
        <f t="shared" si="15"/>
        <v>2.3101532064367492E-2</v>
      </c>
      <c r="F67" s="9">
        <f t="shared" si="9"/>
        <v>31</v>
      </c>
      <c r="G67" s="13">
        <f t="shared" si="8"/>
        <v>37582153.194092259</v>
      </c>
    </row>
    <row r="68" spans="1:7" ht="24" customHeight="1" x14ac:dyDescent="0.3">
      <c r="A68" s="7">
        <v>45444</v>
      </c>
      <c r="B68" s="7">
        <v>45473</v>
      </c>
      <c r="C68" s="8">
        <v>0.2056</v>
      </c>
      <c r="D68" s="8">
        <f t="shared" ref="D68" si="16">C68*1.5</f>
        <v>0.30840000000000001</v>
      </c>
      <c r="E68" s="8">
        <f t="shared" ref="E68" si="17">((1+D68)^(1/12))-1</f>
        <v>2.2653191301707398E-2</v>
      </c>
      <c r="F68" s="9">
        <f t="shared" si="9"/>
        <v>30</v>
      </c>
      <c r="G68" s="13">
        <f t="shared" si="8"/>
        <v>35663981.776412815</v>
      </c>
    </row>
    <row r="69" spans="1:7" ht="24" customHeight="1" x14ac:dyDescent="0.3">
      <c r="A69" s="7">
        <v>45474</v>
      </c>
      <c r="B69" s="7">
        <v>45504</v>
      </c>
      <c r="C69" s="8">
        <v>0.1966</v>
      </c>
      <c r="D69" s="8">
        <f t="shared" ref="D69" si="18">C69*1.5</f>
        <v>0.2949</v>
      </c>
      <c r="E69" s="8">
        <f t="shared" ref="E69" si="19">((1+D69)^(1/12))-1</f>
        <v>2.1769698724889874E-2</v>
      </c>
      <c r="F69" s="9">
        <f t="shared" si="9"/>
        <v>31</v>
      </c>
      <c r="G69" s="13">
        <f t="shared" si="8"/>
        <v>35415493.231723331</v>
      </c>
    </row>
    <row r="70" spans="1:7" ht="24" customHeight="1" x14ac:dyDescent="0.3">
      <c r="A70" s="7">
        <v>45505</v>
      </c>
      <c r="B70" s="7">
        <v>45535</v>
      </c>
      <c r="C70" s="8">
        <v>0.19470000000000001</v>
      </c>
      <c r="D70" s="8">
        <f t="shared" ref="D70" si="20">C70*1.5</f>
        <v>0.29205000000000003</v>
      </c>
      <c r="E70" s="8">
        <f t="shared" ref="E70" si="21">((1+D70)^(1/12))-1</f>
        <v>2.1582104744219066E-2</v>
      </c>
      <c r="F70" s="9">
        <f t="shared" si="9"/>
        <v>31</v>
      </c>
      <c r="G70" s="13">
        <f t="shared" si="8"/>
        <v>35110310.62737415</v>
      </c>
    </row>
    <row r="71" spans="1:7" ht="24" customHeight="1" x14ac:dyDescent="0.3">
      <c r="A71" s="7">
        <v>45536</v>
      </c>
      <c r="B71" s="7">
        <v>45565</v>
      </c>
      <c r="C71" s="8">
        <v>0.1923</v>
      </c>
      <c r="D71" s="8">
        <f t="shared" ref="D71:D72" si="22">C71*1.5</f>
        <v>0.28844999999999998</v>
      </c>
      <c r="E71" s="8">
        <f t="shared" ref="E71:E72" si="23">((1+D71)^(1/12))-1</f>
        <v>2.1344601002089014E-2</v>
      </c>
      <c r="F71" s="9">
        <f t="shared" si="9"/>
        <v>30</v>
      </c>
      <c r="G71" s="13">
        <f t="shared" si="8"/>
        <v>33603806.67892608</v>
      </c>
    </row>
    <row r="72" spans="1:7" ht="24" customHeight="1" x14ac:dyDescent="0.3">
      <c r="A72" s="7">
        <v>45566</v>
      </c>
      <c r="B72" s="7">
        <v>45596</v>
      </c>
      <c r="C72" s="8">
        <v>0.18779999999999999</v>
      </c>
      <c r="D72" s="8">
        <f t="shared" si="22"/>
        <v>0.28170000000000001</v>
      </c>
      <c r="E72" s="8">
        <f t="shared" si="23"/>
        <v>2.0897637252162315E-2</v>
      </c>
      <c r="F72" s="9">
        <f t="shared" si="9"/>
        <v>31</v>
      </c>
      <c r="G72" s="13">
        <f t="shared" si="8"/>
        <v>33996801.702027582</v>
      </c>
    </row>
    <row r="73" spans="1:7" ht="24" customHeight="1" x14ac:dyDescent="0.3">
      <c r="A73" s="7">
        <v>45597</v>
      </c>
      <c r="B73" s="7">
        <v>45626</v>
      </c>
      <c r="C73" s="8">
        <v>0.186</v>
      </c>
      <c r="D73" s="8">
        <f t="shared" ref="D73" si="24">C73*1.5</f>
        <v>0.27900000000000003</v>
      </c>
      <c r="E73" s="8">
        <f t="shared" ref="E73" si="25">((1+D73)^(1/12))-1</f>
        <v>2.071824734194827E-2</v>
      </c>
      <c r="F73" s="9">
        <f t="shared" si="9"/>
        <v>30</v>
      </c>
      <c r="G73" s="13">
        <f t="shared" si="8"/>
        <v>32617708.728163388</v>
      </c>
    </row>
    <row r="74" spans="1:7" ht="24" customHeight="1" x14ac:dyDescent="0.3">
      <c r="A74" s="7">
        <v>45627</v>
      </c>
      <c r="B74" s="7">
        <v>45657</v>
      </c>
      <c r="C74" s="8">
        <v>0.1759</v>
      </c>
      <c r="D74" s="8">
        <f t="shared" ref="D74:D77" si="26">C74*1.5</f>
        <v>0.26385000000000003</v>
      </c>
      <c r="E74" s="8">
        <f t="shared" ref="E74:E77" si="27">((1+D74)^(1/12))-1</f>
        <v>1.9705185284566218E-2</v>
      </c>
      <c r="F74" s="9">
        <f t="shared" si="9"/>
        <v>31</v>
      </c>
      <c r="G74" s="13">
        <f t="shared" si="8"/>
        <v>32056890.859840747</v>
      </c>
    </row>
    <row r="75" spans="1:7" ht="24" customHeight="1" x14ac:dyDescent="0.3">
      <c r="A75" s="7">
        <v>45658</v>
      </c>
      <c r="B75" s="7">
        <v>45688</v>
      </c>
      <c r="C75" s="8">
        <v>0.16589999999999999</v>
      </c>
      <c r="D75" s="8">
        <f t="shared" si="26"/>
        <v>0.24884999999999999</v>
      </c>
      <c r="E75" s="8">
        <f t="shared" si="27"/>
        <v>1.8691126523929125E-2</v>
      </c>
      <c r="F75" s="9">
        <f t="shared" ref="F75:F77" si="28">B75-A75+1</f>
        <v>31</v>
      </c>
      <c r="G75" s="13">
        <f t="shared" ref="G75:G77" si="29">((B$1*E75)/30)*F75</f>
        <v>30407194.571997683</v>
      </c>
    </row>
    <row r="76" spans="1:7" ht="24" customHeight="1" x14ac:dyDescent="0.3">
      <c r="A76" s="7">
        <v>45689</v>
      </c>
      <c r="B76" s="7">
        <v>45716</v>
      </c>
      <c r="C76" s="8">
        <v>0.17530000000000001</v>
      </c>
      <c r="D76" s="8">
        <f t="shared" si="26"/>
        <v>0.26295000000000002</v>
      </c>
      <c r="E76" s="8">
        <f t="shared" si="27"/>
        <v>1.9644653685569002E-2</v>
      </c>
      <c r="F76" s="9">
        <f t="shared" si="28"/>
        <v>28</v>
      </c>
      <c r="G76" s="13">
        <f t="shared" si="29"/>
        <v>28865666.545639582</v>
      </c>
    </row>
    <row r="77" spans="1:7" ht="24" customHeight="1" x14ac:dyDescent="0.3">
      <c r="A77" s="7">
        <v>45717</v>
      </c>
      <c r="B77" s="7">
        <v>45747</v>
      </c>
      <c r="C77" s="8">
        <v>0.1661</v>
      </c>
      <c r="D77" s="8">
        <f t="shared" si="26"/>
        <v>0.24914999999999998</v>
      </c>
      <c r="E77" s="8">
        <f t="shared" si="27"/>
        <v>1.8711516862731203E-2</v>
      </c>
      <c r="F77" s="9">
        <f t="shared" si="28"/>
        <v>31</v>
      </c>
      <c r="G77" s="13">
        <f t="shared" si="29"/>
        <v>30440366.08782633</v>
      </c>
    </row>
    <row r="78" spans="1:7" ht="24" customHeight="1" x14ac:dyDescent="0.3">
      <c r="A78" s="7">
        <v>45748</v>
      </c>
      <c r="B78" s="7">
        <v>45777</v>
      </c>
      <c r="C78" s="8">
        <v>0.17080000000000001</v>
      </c>
      <c r="D78" s="8">
        <f t="shared" ref="D78" si="30">C78*1.5</f>
        <v>0.25619999999999998</v>
      </c>
      <c r="E78" s="8">
        <f t="shared" ref="E78" si="31">((1+D78)^(1/12))-1</f>
        <v>1.9189402159464075E-2</v>
      </c>
      <c r="F78" s="9">
        <f t="shared" ref="F78" si="32">B78-A78+1</f>
        <v>30</v>
      </c>
      <c r="G78" s="13">
        <f>((B$1*E78)/30)*F78</f>
        <v>30210776.035948705</v>
      </c>
    </row>
    <row r="79" spans="1:7" ht="24" customHeight="1" x14ac:dyDescent="0.3">
      <c r="A79" s="7">
        <v>45778</v>
      </c>
      <c r="B79" s="7">
        <v>45808</v>
      </c>
      <c r="C79" s="8">
        <v>0.1731</v>
      </c>
      <c r="D79" s="8">
        <f t="shared" ref="D79:D81" si="33">C79*1.5</f>
        <v>0.25964999999999999</v>
      </c>
      <c r="E79" s="8">
        <f t="shared" ref="E79:E81" si="34">((1+D79)^(1/12))-1</f>
        <v>1.942236567004052E-2</v>
      </c>
      <c r="F79" s="9">
        <f t="shared" ref="F79:F81" si="35">B79-A79+1</f>
        <v>31</v>
      </c>
      <c r="G79" s="13">
        <f>((B$1*E79)/30)*F79</f>
        <v>31596792.800119705</v>
      </c>
    </row>
    <row r="80" spans="1:7" ht="24" customHeight="1" x14ac:dyDescent="0.3">
      <c r="A80" s="7">
        <v>45809</v>
      </c>
      <c r="B80" s="7">
        <v>45838</v>
      </c>
      <c r="C80" s="8">
        <v>0.17030000000000001</v>
      </c>
      <c r="D80" s="8">
        <f t="shared" si="33"/>
        <v>0.25545000000000001</v>
      </c>
      <c r="E80" s="8">
        <f t="shared" si="34"/>
        <v>1.9138680319671364E-2</v>
      </c>
      <c r="F80" s="9">
        <f t="shared" si="35"/>
        <v>30</v>
      </c>
      <c r="G80" s="13">
        <f>((B$1*E80)/30)*F80</f>
        <v>30130922.264091976</v>
      </c>
    </row>
    <row r="81" spans="1:7" ht="24" customHeight="1" x14ac:dyDescent="0.3">
      <c r="A81" s="15">
        <v>45839</v>
      </c>
      <c r="B81" s="15">
        <v>45867</v>
      </c>
      <c r="C81" s="16">
        <v>0.16520000000000001</v>
      </c>
      <c r="D81" s="16">
        <f t="shared" si="33"/>
        <v>0.24780000000000002</v>
      </c>
      <c r="E81" s="16">
        <f t="shared" si="34"/>
        <v>1.8619724961859152E-2</v>
      </c>
      <c r="F81" s="18">
        <f t="shared" si="35"/>
        <v>29</v>
      </c>
      <c r="G81" s="17">
        <f>((B$1*E81)/30)*F81</f>
        <v>28336776.282339051</v>
      </c>
    </row>
    <row r="82" spans="1:7" ht="24" customHeight="1" x14ac:dyDescent="0.3">
      <c r="A82" s="19"/>
      <c r="B82" s="19"/>
      <c r="C82" s="20"/>
      <c r="D82" s="28" t="s">
        <v>11</v>
      </c>
      <c r="E82" s="28"/>
      <c r="F82" s="28"/>
      <c r="G82" s="33">
        <f>SUM(G5:G81)</f>
        <v>2758987396.1236682</v>
      </c>
    </row>
    <row r="83" spans="1:7" x14ac:dyDescent="0.3">
      <c r="A83" s="21"/>
      <c r="B83" s="21"/>
      <c r="C83" s="21"/>
      <c r="D83" s="29" t="s">
        <v>12</v>
      </c>
      <c r="E83" s="29"/>
      <c r="F83" s="29"/>
      <c r="G83" s="34">
        <f>B1</f>
        <v>1574346912.1600001</v>
      </c>
    </row>
    <row r="84" spans="1:7" ht="15.75" customHeight="1" x14ac:dyDescent="0.3">
      <c r="A84" s="21"/>
      <c r="B84" s="21"/>
      <c r="C84" s="21"/>
      <c r="D84" s="30" t="s">
        <v>15</v>
      </c>
      <c r="E84" s="31"/>
      <c r="F84" s="32"/>
      <c r="G84" s="34">
        <v>47000000</v>
      </c>
    </row>
    <row r="85" spans="1:7" x14ac:dyDescent="0.3">
      <c r="A85" s="21"/>
      <c r="B85" s="21"/>
      <c r="C85" s="21"/>
      <c r="D85" s="29" t="s">
        <v>14</v>
      </c>
      <c r="E85" s="29"/>
      <c r="F85" s="29"/>
      <c r="G85" s="35">
        <f>(G82+G83+G84)</f>
        <v>4380334308.2836685</v>
      </c>
    </row>
  </sheetData>
  <mergeCells count="7">
    <mergeCell ref="D82:F82"/>
    <mergeCell ref="D83:F83"/>
    <mergeCell ref="D85:F85"/>
    <mergeCell ref="A3:B3"/>
    <mergeCell ref="D3:E3"/>
    <mergeCell ref="F3:G3"/>
    <mergeCell ref="D84:F84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70C22-BD16-4F85-A91E-5FE5385050ED}">
  <dimension ref="B3:C7"/>
  <sheetViews>
    <sheetView zoomScale="116" zoomScaleNormal="116" workbookViewId="0">
      <selection activeCell="E7" sqref="E7"/>
    </sheetView>
  </sheetViews>
  <sheetFormatPr baseColWidth="10" defaultRowHeight="15.5" x14ac:dyDescent="0.35"/>
  <cols>
    <col min="2" max="2" width="26.83203125" customWidth="1"/>
    <col min="3" max="3" width="19.33203125" customWidth="1"/>
  </cols>
  <sheetData>
    <row r="3" spans="2:3" x14ac:dyDescent="0.35">
      <c r="B3" s="25" t="s">
        <v>16</v>
      </c>
      <c r="C3" s="25" t="s">
        <v>17</v>
      </c>
    </row>
    <row r="4" spans="2:3" ht="28" x14ac:dyDescent="0.35">
      <c r="B4" s="26" t="s">
        <v>18</v>
      </c>
      <c r="C4" s="23">
        <v>1574346912.1600001</v>
      </c>
    </row>
    <row r="5" spans="2:3" x14ac:dyDescent="0.35">
      <c r="B5" s="27" t="s">
        <v>19</v>
      </c>
      <c r="C5" s="23">
        <v>2758987396.1236682</v>
      </c>
    </row>
    <row r="6" spans="2:3" x14ac:dyDescent="0.35">
      <c r="B6" s="27" t="s">
        <v>20</v>
      </c>
      <c r="C6" s="23">
        <v>47000000</v>
      </c>
    </row>
    <row r="7" spans="2:3" x14ac:dyDescent="0.35">
      <c r="B7" s="27" t="s">
        <v>14</v>
      </c>
      <c r="C7" s="24">
        <f>SUM(C4:C6)</f>
        <v>4380334308.2836685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LIQUIDACIÓN SOLIDARIA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PCINFORMES</dc:creator>
  <cp:lastModifiedBy>Natalia Alejandra Parra Cedano</cp:lastModifiedBy>
  <cp:lastPrinted>2025-07-29T17:03:42Z</cp:lastPrinted>
  <dcterms:created xsi:type="dcterms:W3CDTF">2021-06-04T22:40:02Z</dcterms:created>
  <dcterms:modified xsi:type="dcterms:W3CDTF">2025-07-29T19:19:14Z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2025-03-27T15:18:33Z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3bfb38a9-80c7-46ae-96ba-0ba74714d0ce</vt:lpwstr>
  </property>
  <property fmtid="{D5CDD505-2E9C-101B-9397-08002B2CF9AE}" pid="7" name="MSIP_Label_defa4170-0d19-0005-0004-bc88714345d2_ActionId">
    <vt:lpwstr>028da30c-1b92-4352-938a-1784a984443f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