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1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luisa/Downloads/"/>
    </mc:Choice>
  </mc:AlternateContent>
  <xr:revisionPtr revIDLastSave="0" documentId="8_{B41E3CBF-E1F4-B04C-8016-D12E6394E300}" xr6:coauthVersionLast="47" xr6:coauthVersionMax="47" xr10:uidLastSave="{00000000-0000-0000-0000-000000000000}"/>
  <bookViews>
    <workbookView xWindow="0" yWindow="0" windowWidth="28800" windowHeight="18000" activeTab="1" xr2:uid="{F0F2117A-01D3-3B42-A9EE-3FB566764374}"/>
  </bookViews>
  <sheets>
    <sheet name="Capital e intereses" sheetId="1" r:id="rId1"/>
    <sheet name="Intereses monto adeudado" sheetId="2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8" i="1" l="1"/>
  <c r="D45" i="1"/>
  <c r="E45" i="1" s="1"/>
  <c r="D44" i="1"/>
  <c r="E44" i="1" s="1"/>
  <c r="D43" i="1"/>
  <c r="E43" i="1" s="1"/>
  <c r="D42" i="1"/>
  <c r="E42" i="1" s="1"/>
  <c r="E41" i="1"/>
  <c r="D41" i="1"/>
  <c r="D40" i="1"/>
  <c r="E40" i="1" s="1"/>
  <c r="D39" i="1"/>
  <c r="E39" i="1" s="1"/>
  <c r="D38" i="1"/>
  <c r="E38" i="1" s="1"/>
  <c r="E37" i="1"/>
  <c r="D37" i="1"/>
  <c r="D36" i="1"/>
  <c r="E36" i="1" s="1"/>
  <c r="D35" i="1"/>
  <c r="E35" i="1" s="1"/>
  <c r="D34" i="1"/>
  <c r="E34" i="1" s="1"/>
  <c r="E33" i="1"/>
  <c r="D33" i="1"/>
  <c r="D32" i="1"/>
  <c r="E32" i="1" s="1"/>
  <c r="D31" i="1"/>
  <c r="E31" i="1" s="1"/>
  <c r="D30" i="1"/>
  <c r="E30" i="1" s="1"/>
  <c r="E29" i="1"/>
  <c r="D29" i="1"/>
  <c r="D28" i="1"/>
  <c r="E28" i="1" s="1"/>
  <c r="D27" i="1"/>
  <c r="E27" i="1" s="1"/>
  <c r="D26" i="1"/>
  <c r="E26" i="1" s="1"/>
  <c r="E25" i="1"/>
  <c r="D25" i="1"/>
  <c r="D24" i="1"/>
  <c r="E24" i="1" s="1"/>
  <c r="D23" i="1"/>
  <c r="E23" i="1" s="1"/>
  <c r="D22" i="1"/>
  <c r="E22" i="1" s="1"/>
  <c r="E21" i="1"/>
  <c r="D21" i="1"/>
  <c r="D20" i="1"/>
  <c r="E20" i="1" s="1"/>
  <c r="D19" i="1"/>
  <c r="E19" i="1" s="1"/>
  <c r="D18" i="1"/>
  <c r="E18" i="1" s="1"/>
  <c r="E17" i="1"/>
  <c r="D17" i="1"/>
  <c r="D16" i="1"/>
  <c r="E16" i="1" s="1"/>
  <c r="D15" i="1"/>
  <c r="E15" i="1" s="1"/>
  <c r="D14" i="1"/>
  <c r="E14" i="1" s="1"/>
  <c r="E13" i="1"/>
  <c r="D13" i="1"/>
  <c r="D12" i="1"/>
  <c r="E12" i="1" s="1"/>
  <c r="D11" i="1"/>
  <c r="E11" i="1" s="1"/>
  <c r="A11" i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F45" i="1" s="1"/>
  <c r="D10" i="1"/>
  <c r="E10" i="1" s="1"/>
  <c r="A10" i="1"/>
  <c r="E9" i="1"/>
  <c r="D9" i="1"/>
  <c r="A9" i="1"/>
  <c r="D8" i="1"/>
  <c r="E8" i="1" s="1"/>
  <c r="B8" i="1"/>
  <c r="B9" i="1" s="1"/>
  <c r="F7" i="1"/>
  <c r="E7" i="1"/>
  <c r="G7" i="1" s="1"/>
  <c r="D7" i="1"/>
  <c r="F6" i="1"/>
  <c r="D6" i="1"/>
  <c r="E6" i="1" s="1"/>
  <c r="G6" i="1" s="1"/>
  <c r="G25" i="2"/>
  <c r="E22" i="2"/>
  <c r="D22" i="2"/>
  <c r="D21" i="2"/>
  <c r="E21" i="2" s="1"/>
  <c r="D20" i="2"/>
  <c r="E20" i="2" s="1"/>
  <c r="D19" i="2"/>
  <c r="E19" i="2" s="1"/>
  <c r="E18" i="2"/>
  <c r="D18" i="2"/>
  <c r="D17" i="2"/>
  <c r="E17" i="2" s="1"/>
  <c r="D16" i="2"/>
  <c r="E16" i="2" s="1"/>
  <c r="D15" i="2"/>
  <c r="E15" i="2" s="1"/>
  <c r="E14" i="2"/>
  <c r="D14" i="2"/>
  <c r="D13" i="2"/>
  <c r="E13" i="2" s="1"/>
  <c r="D12" i="2"/>
  <c r="E12" i="2" s="1"/>
  <c r="D11" i="2"/>
  <c r="E11" i="2" s="1"/>
  <c r="E10" i="2"/>
  <c r="D10" i="2"/>
  <c r="D9" i="2"/>
  <c r="E9" i="2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F22" i="2" s="1"/>
  <c r="D8" i="2"/>
  <c r="E8" i="2" s="1"/>
  <c r="B8" i="2"/>
  <c r="B9" i="2" s="1"/>
  <c r="F7" i="2"/>
  <c r="E7" i="2"/>
  <c r="G7" i="2" s="1"/>
  <c r="D7" i="2"/>
  <c r="F6" i="2"/>
  <c r="D6" i="2"/>
  <c r="E6" i="2" s="1"/>
  <c r="G6" i="2" s="1"/>
  <c r="G9" i="1" l="1"/>
  <c r="B10" i="1"/>
  <c r="F9" i="1"/>
  <c r="G45" i="1"/>
  <c r="F8" i="1"/>
  <c r="G8" i="1" s="1"/>
  <c r="B10" i="2"/>
  <c r="F9" i="2"/>
  <c r="G9" i="2"/>
  <c r="G22" i="2"/>
  <c r="G8" i="2"/>
  <c r="F8" i="2"/>
  <c r="F10" i="1" l="1"/>
  <c r="G10" i="1" s="1"/>
  <c r="B11" i="1"/>
  <c r="F10" i="2"/>
  <c r="G10" i="2" s="1"/>
  <c r="B11" i="2"/>
  <c r="B12" i="1" l="1"/>
  <c r="F11" i="1"/>
  <c r="G11" i="1" s="1"/>
  <c r="B12" i="2"/>
  <c r="F11" i="2"/>
  <c r="G11" i="2" s="1"/>
  <c r="B13" i="1" l="1"/>
  <c r="F12" i="1"/>
  <c r="G12" i="1" s="1"/>
  <c r="F12" i="2"/>
  <c r="G12" i="2" s="1"/>
  <c r="B13" i="2"/>
  <c r="B14" i="1" l="1"/>
  <c r="F13" i="1"/>
  <c r="G13" i="1" s="1"/>
  <c r="B14" i="2"/>
  <c r="F13" i="2"/>
  <c r="G13" i="2" s="1"/>
  <c r="F14" i="1" l="1"/>
  <c r="G14" i="1" s="1"/>
  <c r="B15" i="1"/>
  <c r="B15" i="2"/>
  <c r="F14" i="2"/>
  <c r="G14" i="2" s="1"/>
  <c r="B16" i="1" l="1"/>
  <c r="F15" i="1"/>
  <c r="G15" i="1" s="1"/>
  <c r="B16" i="2"/>
  <c r="F15" i="2"/>
  <c r="G15" i="2" s="1"/>
  <c r="F16" i="1" l="1"/>
  <c r="G16" i="1" s="1"/>
  <c r="B17" i="1"/>
  <c r="B17" i="2"/>
  <c r="F16" i="2"/>
  <c r="G16" i="2" s="1"/>
  <c r="B18" i="1" l="1"/>
  <c r="F17" i="1"/>
  <c r="G17" i="1" s="1"/>
  <c r="B18" i="2"/>
  <c r="F17" i="2"/>
  <c r="G17" i="2" s="1"/>
  <c r="F18" i="1" l="1"/>
  <c r="G18" i="1" s="1"/>
  <c r="B19" i="1"/>
  <c r="B19" i="2"/>
  <c r="F18" i="2"/>
  <c r="G18" i="2" s="1"/>
  <c r="F19" i="1" l="1"/>
  <c r="G19" i="1" s="1"/>
  <c r="B20" i="1"/>
  <c r="B20" i="2"/>
  <c r="F19" i="2"/>
  <c r="G19" i="2" s="1"/>
  <c r="F20" i="1" l="1"/>
  <c r="G20" i="1" s="1"/>
  <c r="B21" i="1"/>
  <c r="B21" i="2"/>
  <c r="F21" i="2" s="1"/>
  <c r="G21" i="2" s="1"/>
  <c r="F20" i="2"/>
  <c r="G20" i="2" s="1"/>
  <c r="B22" i="1" l="1"/>
  <c r="F21" i="1"/>
  <c r="G21" i="1" s="1"/>
  <c r="G24" i="2"/>
  <c r="G26" i="2" s="1"/>
  <c r="B23" i="1" l="1"/>
  <c r="F22" i="1"/>
  <c r="G22" i="1" s="1"/>
  <c r="F23" i="1" l="1"/>
  <c r="G23" i="1" s="1"/>
  <c r="B24" i="1"/>
  <c r="F24" i="1" l="1"/>
  <c r="G24" i="1" s="1"/>
  <c r="B25" i="1"/>
  <c r="B26" i="1" l="1"/>
  <c r="F25" i="1"/>
  <c r="G25" i="1" s="1"/>
  <c r="B27" i="1" l="1"/>
  <c r="F26" i="1"/>
  <c r="G26" i="1" s="1"/>
  <c r="B28" i="1" l="1"/>
  <c r="F27" i="1"/>
  <c r="G27" i="1" s="1"/>
  <c r="F28" i="1" l="1"/>
  <c r="G28" i="1" s="1"/>
  <c r="B29" i="1"/>
  <c r="B30" i="1" l="1"/>
  <c r="F29" i="1"/>
  <c r="G29" i="1" s="1"/>
  <c r="F30" i="1" l="1"/>
  <c r="G30" i="1" s="1"/>
  <c r="B31" i="1"/>
  <c r="B32" i="1" l="1"/>
  <c r="F31" i="1"/>
  <c r="G31" i="1" s="1"/>
  <c r="F32" i="1" l="1"/>
  <c r="G32" i="1" s="1"/>
  <c r="B33" i="1"/>
  <c r="B34" i="1" l="1"/>
  <c r="F33" i="1"/>
  <c r="G33" i="1" s="1"/>
  <c r="B35" i="1" l="1"/>
  <c r="F34" i="1"/>
  <c r="G34" i="1" s="1"/>
  <c r="B36" i="1" l="1"/>
  <c r="F35" i="1"/>
  <c r="G35" i="1" s="1"/>
  <c r="F36" i="1" l="1"/>
  <c r="G36" i="1" s="1"/>
  <c r="B37" i="1"/>
  <c r="B38" i="1" l="1"/>
  <c r="F37" i="1"/>
  <c r="G37" i="1" s="1"/>
  <c r="B39" i="1" l="1"/>
  <c r="F38" i="1"/>
  <c r="G38" i="1" s="1"/>
  <c r="B40" i="1" l="1"/>
  <c r="F39" i="1"/>
  <c r="G39" i="1" s="1"/>
  <c r="F40" i="1" l="1"/>
  <c r="G40" i="1" s="1"/>
  <c r="B41" i="1"/>
  <c r="B42" i="1" l="1"/>
  <c r="F41" i="1"/>
  <c r="G41" i="1" s="1"/>
  <c r="F42" i="1" l="1"/>
  <c r="G42" i="1" s="1"/>
  <c r="B43" i="1"/>
  <c r="B44" i="1" l="1"/>
  <c r="F44" i="1" s="1"/>
  <c r="G44" i="1" s="1"/>
  <c r="G47" i="1" s="1"/>
  <c r="G49" i="1" s="1"/>
  <c r="F43" i="1"/>
  <c r="G43" i="1" s="1"/>
</calcChain>
</file>

<file path=xl/sharedStrings.xml><?xml version="1.0" encoding="utf-8"?>
<sst xmlns="http://schemas.openxmlformats.org/spreadsheetml/2006/main" count="30" uniqueCount="18">
  <si>
    <t>CAPITAL:</t>
  </si>
  <si>
    <t>VIGENCIA</t>
  </si>
  <si>
    <t>Brio. Cte.</t>
  </si>
  <si>
    <t>Máxima Autorizada</t>
  </si>
  <si>
    <t>LIQUIDACION</t>
  </si>
  <si>
    <t>DESDE</t>
  </si>
  <si>
    <t>HASTA</t>
  </si>
  <si>
    <t>T. Efectiva</t>
  </si>
  <si>
    <t>Tasa aumentada una y media veces</t>
  </si>
  <si>
    <t xml:space="preserve">T. Mes vencido - Nominal </t>
  </si>
  <si>
    <t>DÍAS</t>
  </si>
  <si>
    <t>INTERESES</t>
  </si>
  <si>
    <t xml:space="preserve">Total Intereses </t>
  </si>
  <si>
    <t>Monto debido</t>
  </si>
  <si>
    <t>TOTAL DE INTERESES LIQUIDADOS DEBIDOS DESDE 16 DE DICIEMBRE DE 2022</t>
  </si>
  <si>
    <t>Total Intereses</t>
  </si>
  <si>
    <t>Capital</t>
  </si>
  <si>
    <t>TOTAL CAPITAL E INTERESES LIQUIDADOS AL 15 DE DICIEMBRE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</si>
</sst>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-&quot;$&quot;* #,##0_-;\-&quot;$&quot;* #,##0_-;_-&quot;$&quot;* &quot;-&quot;_-;_-@_-"/>
    <numFmt numFmtId="164" formatCode="&quot;$&quot;\ #,##0.00"/>
  </numFmts>
  <fonts count="10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9"/>
      <name val="Century Gothic"/>
      <family val="2"/>
    </font>
    <font>
      <sz val="10.5"/>
      <color theme="1"/>
      <name val="Arial"/>
      <family val="2"/>
    </font>
    <font>
      <sz val="9"/>
      <name val="Century Gothic"/>
      <family val="2"/>
    </font>
    <font>
      <i/>
      <sz val="9"/>
      <name val="Century Gothic"/>
      <family val="2"/>
    </font>
    <font>
      <b/>
      <sz val="9"/>
      <name val="Century Gothic"/>
      <family val="1"/>
    </font>
    <font>
      <sz val="9"/>
      <name val="Century Gothic"/>
      <family val="1"/>
    </font>
    <font>
      <sz val="9"/>
      <color theme="1"/>
      <name val="Century Gothic"/>
      <family val="1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</cellStyleXfs>
  <cellXfs count="49">
    <xf numFmtId="0" fontId="0" fillId="0" borderId="0" xfId="0"/>
    <xf numFmtId="0" fontId="3" fillId="0" borderId="1" xfId="3" applyFont="1" applyBorder="1" applyAlignment="1">
      <alignment horizontal="left"/>
    </xf>
    <xf numFmtId="3" fontId="4" fillId="0" borderId="0" xfId="0" applyNumberFormat="1" applyFont="1"/>
    <xf numFmtId="10" fontId="5" fillId="0" borderId="0" xfId="2" applyNumberFormat="1" applyFont="1"/>
    <xf numFmtId="10" fontId="5" fillId="0" borderId="0" xfId="2" applyNumberFormat="1" applyFont="1" applyAlignment="1"/>
    <xf numFmtId="0" fontId="5" fillId="0" borderId="0" xfId="3" applyFont="1" applyAlignment="1">
      <alignment horizontal="right"/>
    </xf>
    <xf numFmtId="0" fontId="5" fillId="0" borderId="0" xfId="3" applyFont="1"/>
    <xf numFmtId="42" fontId="5" fillId="0" borderId="0" xfId="1" applyFont="1" applyFill="1" applyBorder="1" applyAlignment="1">
      <alignment horizontal="right"/>
    </xf>
    <xf numFmtId="0" fontId="6" fillId="0" borderId="1" xfId="3" applyFont="1" applyBorder="1" applyAlignment="1">
      <alignment horizontal="left"/>
    </xf>
    <xf numFmtId="0" fontId="6" fillId="0" borderId="0" xfId="3" applyFont="1" applyAlignment="1">
      <alignment horizontal="left"/>
    </xf>
    <xf numFmtId="10" fontId="5" fillId="0" borderId="0" xfId="2" applyNumberFormat="1" applyFont="1" applyAlignment="1">
      <alignment horizontal="right"/>
    </xf>
    <xf numFmtId="0" fontId="7" fillId="0" borderId="2" xfId="3" applyFont="1" applyBorder="1" applyAlignment="1">
      <alignment horizontal="center" vertical="center"/>
    </xf>
    <xf numFmtId="10" fontId="7" fillId="0" borderId="2" xfId="2" applyNumberFormat="1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  <xf numFmtId="10" fontId="7" fillId="0" borderId="2" xfId="2" applyNumberFormat="1" applyFont="1" applyBorder="1" applyAlignment="1">
      <alignment vertical="center"/>
    </xf>
    <xf numFmtId="10" fontId="7" fillId="0" borderId="2" xfId="2" applyNumberFormat="1" applyFont="1" applyBorder="1" applyAlignment="1">
      <alignment vertical="center" wrapText="1"/>
    </xf>
    <xf numFmtId="42" fontId="7" fillId="0" borderId="2" xfId="1" applyFont="1" applyFill="1" applyBorder="1" applyAlignment="1">
      <alignment horizontal="center" vertical="center"/>
    </xf>
    <xf numFmtId="14" fontId="8" fillId="0" borderId="2" xfId="3" applyNumberFormat="1" applyFont="1" applyBorder="1" applyAlignment="1">
      <alignment horizontal="center" vertical="center"/>
    </xf>
    <xf numFmtId="10" fontId="8" fillId="0" borderId="2" xfId="2" applyNumberFormat="1" applyFont="1" applyBorder="1" applyAlignment="1">
      <alignment horizontal="center" vertical="center"/>
    </xf>
    <xf numFmtId="10" fontId="8" fillId="0" borderId="3" xfId="2" applyNumberFormat="1" applyFont="1" applyBorder="1" applyAlignment="1">
      <alignment horizontal="center" vertical="center" wrapText="1"/>
    </xf>
    <xf numFmtId="10" fontId="8" fillId="0" borderId="2" xfId="2" applyNumberFormat="1" applyFont="1" applyBorder="1" applyAlignment="1">
      <alignment horizontal="center" vertical="center" wrapText="1"/>
    </xf>
    <xf numFmtId="0" fontId="8" fillId="0" borderId="2" xfId="3" applyFont="1" applyBorder="1" applyAlignment="1">
      <alignment horizontal="center" vertical="center"/>
    </xf>
    <xf numFmtId="42" fontId="7" fillId="0" borderId="2" xfId="1" applyFont="1" applyFill="1" applyBorder="1" applyAlignment="1">
      <alignment horizontal="right" vertical="center"/>
    </xf>
    <xf numFmtId="10" fontId="8" fillId="0" borderId="4" xfId="2" applyNumberFormat="1" applyFont="1" applyBorder="1" applyAlignment="1">
      <alignment horizontal="center"/>
    </xf>
    <xf numFmtId="0" fontId="8" fillId="0" borderId="2" xfId="3" applyFont="1" applyBorder="1" applyAlignment="1">
      <alignment horizontal="center"/>
    </xf>
    <xf numFmtId="42" fontId="7" fillId="0" borderId="5" xfId="1" applyFont="1" applyFill="1" applyBorder="1" applyAlignment="1">
      <alignment horizontal="center" vertical="center"/>
    </xf>
    <xf numFmtId="10" fontId="8" fillId="0" borderId="4" xfId="2" applyNumberFormat="1" applyFont="1" applyBorder="1" applyAlignment="1">
      <alignment horizontal="center" vertical="center"/>
    </xf>
    <xf numFmtId="14" fontId="8" fillId="0" borderId="3" xfId="3" applyNumberFormat="1" applyFont="1" applyBorder="1" applyAlignment="1">
      <alignment horizontal="center" vertical="center"/>
    </xf>
    <xf numFmtId="10" fontId="3" fillId="0" borderId="4" xfId="3" applyNumberFormat="1" applyFont="1" applyBorder="1" applyAlignment="1">
      <alignment horizontal="center"/>
    </xf>
    <xf numFmtId="10" fontId="3" fillId="0" borderId="6" xfId="3" applyNumberFormat="1" applyFont="1" applyBorder="1" applyAlignment="1">
      <alignment horizontal="center"/>
    </xf>
    <xf numFmtId="10" fontId="3" fillId="0" borderId="7" xfId="3" applyNumberFormat="1" applyFont="1" applyBorder="1" applyAlignment="1">
      <alignment horizontal="center"/>
    </xf>
    <xf numFmtId="0" fontId="5" fillId="0" borderId="2" xfId="3" applyFont="1" applyBorder="1"/>
    <xf numFmtId="42" fontId="3" fillId="0" borderId="2" xfId="1" applyFont="1" applyFill="1" applyBorder="1" applyAlignment="1"/>
    <xf numFmtId="164" fontId="5" fillId="0" borderId="2" xfId="1" applyNumberFormat="1" applyFont="1" applyFill="1" applyBorder="1" applyAlignment="1"/>
    <xf numFmtId="0" fontId="3" fillId="0" borderId="4" xfId="3" applyFont="1" applyBorder="1" applyAlignment="1">
      <alignment horizontal="center"/>
    </xf>
    <xf numFmtId="0" fontId="3" fillId="0" borderId="6" xfId="3" applyFont="1" applyBorder="1" applyAlignment="1">
      <alignment horizontal="center"/>
    </xf>
    <xf numFmtId="0" fontId="3" fillId="0" borderId="7" xfId="3" applyFont="1" applyBorder="1" applyAlignment="1">
      <alignment horizontal="center"/>
    </xf>
    <xf numFmtId="42" fontId="5" fillId="0" borderId="2" xfId="1" applyFont="1" applyFill="1" applyBorder="1" applyAlignment="1"/>
    <xf numFmtId="10" fontId="8" fillId="0" borderId="4" xfId="0" applyNumberFormat="1" applyFont="1" applyBorder="1" applyAlignment="1">
      <alignment horizontal="center" vertical="center" wrapText="1"/>
    </xf>
    <xf numFmtId="10" fontId="8" fillId="0" borderId="4" xfId="0" applyNumberFormat="1" applyFont="1" applyBorder="1" applyAlignment="1">
      <alignment horizontal="center"/>
    </xf>
    <xf numFmtId="14" fontId="8" fillId="0" borderId="8" xfId="3" applyNumberFormat="1" applyFont="1" applyBorder="1" applyAlignment="1">
      <alignment horizontal="center" vertical="center"/>
    </xf>
    <xf numFmtId="14" fontId="8" fillId="0" borderId="0" xfId="3" applyNumberFormat="1" applyFont="1" applyAlignment="1">
      <alignment horizontal="center" vertical="center"/>
    </xf>
    <xf numFmtId="10" fontId="8" fillId="0" borderId="9" xfId="0" applyNumberFormat="1" applyFont="1" applyBorder="1" applyAlignment="1">
      <alignment horizontal="center" vertical="center"/>
    </xf>
    <xf numFmtId="0" fontId="8" fillId="0" borderId="8" xfId="3" applyFont="1" applyBorder="1" applyAlignment="1">
      <alignment horizontal="center"/>
    </xf>
    <xf numFmtId="14" fontId="8" fillId="0" borderId="2" xfId="0" applyNumberFormat="1" applyFont="1" applyBorder="1" applyAlignment="1">
      <alignment horizontal="center"/>
    </xf>
    <xf numFmtId="14" fontId="9" fillId="0" borderId="2" xfId="0" applyNumberFormat="1" applyFont="1" applyBorder="1" applyAlignment="1">
      <alignment horizontal="center"/>
    </xf>
    <xf numFmtId="10" fontId="8" fillId="0" borderId="4" xfId="0" applyNumberFormat="1" applyFont="1" applyBorder="1" applyAlignment="1">
      <alignment horizontal="center" vertical="center"/>
    </xf>
    <xf numFmtId="10" fontId="9" fillId="0" borderId="4" xfId="2" applyNumberFormat="1" applyFont="1" applyFill="1" applyBorder="1" applyAlignment="1">
      <alignment horizontal="center"/>
    </xf>
    <xf numFmtId="10" fontId="9" fillId="0" borderId="0" xfId="0" applyNumberFormat="1" applyFont="1" applyAlignment="1">
      <alignment horizontal="center" vertical="center"/>
    </xf>
  </cellXfs>
  <cellStyles count="4">
    <cellStyle name="Moneda [0]" xfId="1" builtinId="7"/>
    <cellStyle name="Normal" xfId="0" builtinId="0"/>
    <cellStyle name="Normal_FEBRERO 1" xfId="3" xr:uid="{E94BAEEB-8C52-8E4C-92B4-849FCF60DE39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E2AD57-341A-6644-8E91-73780A002C98}">
  <dimension ref="A2:G49"/>
  <sheetViews>
    <sheetView topLeftCell="A3" workbookViewId="0">
      <selection activeCell="I47" sqref="I47"/>
    </sheetView>
  </sheetViews>
  <sheetFormatPr baseColWidth="10" defaultRowHeight="16" x14ac:dyDescent="0.2"/>
  <cols>
    <col min="7" max="7" width="12.5" bestFit="1" customWidth="1"/>
  </cols>
  <sheetData>
    <row r="2" spans="1:7" x14ac:dyDescent="0.2">
      <c r="A2" s="1" t="s">
        <v>0</v>
      </c>
      <c r="B2" s="2">
        <v>265014031</v>
      </c>
      <c r="C2" s="3"/>
      <c r="D2" s="4"/>
      <c r="E2" s="5"/>
      <c r="F2" s="6"/>
      <c r="G2" s="7"/>
    </row>
    <row r="3" spans="1:7" x14ac:dyDescent="0.2">
      <c r="A3" s="8"/>
      <c r="B3" s="9"/>
      <c r="C3" s="10"/>
      <c r="D3" s="4"/>
      <c r="E3" s="5"/>
      <c r="F3" s="6"/>
      <c r="G3" s="7"/>
    </row>
    <row r="4" spans="1:7" x14ac:dyDescent="0.2">
      <c r="A4" s="11" t="s">
        <v>1</v>
      </c>
      <c r="B4" s="11"/>
      <c r="C4" s="12" t="s">
        <v>2</v>
      </c>
      <c r="D4" s="11" t="s">
        <v>3</v>
      </c>
      <c r="E4" s="11"/>
      <c r="F4" s="11" t="s">
        <v>4</v>
      </c>
      <c r="G4" s="11"/>
    </row>
    <row r="5" spans="1:7" ht="52" x14ac:dyDescent="0.2">
      <c r="A5" s="13" t="s">
        <v>5</v>
      </c>
      <c r="B5" s="13" t="s">
        <v>6</v>
      </c>
      <c r="C5" s="14" t="s">
        <v>7</v>
      </c>
      <c r="D5" s="15" t="s">
        <v>8</v>
      </c>
      <c r="E5" s="15" t="s">
        <v>9</v>
      </c>
      <c r="F5" s="13" t="s">
        <v>10</v>
      </c>
      <c r="G5" s="16" t="s">
        <v>11</v>
      </c>
    </row>
    <row r="6" spans="1:7" x14ac:dyDescent="0.2">
      <c r="A6" s="17">
        <v>43723</v>
      </c>
      <c r="B6" s="17">
        <v>43738</v>
      </c>
      <c r="C6" s="18">
        <v>0.19320000000000001</v>
      </c>
      <c r="D6" s="19">
        <f>C6*1.5</f>
        <v>0.2898</v>
      </c>
      <c r="E6" s="20">
        <f>((1+D6)^(1/12))-1</f>
        <v>2.1433736106823309E-2</v>
      </c>
      <c r="F6" s="21">
        <f>B6-A6+1</f>
        <v>16</v>
      </c>
      <c r="G6" s="22">
        <f>((B$2*E6)/30)*F6</f>
        <v>3029461.7626983956</v>
      </c>
    </row>
    <row r="7" spans="1:7" x14ac:dyDescent="0.2">
      <c r="A7" s="17">
        <v>43756</v>
      </c>
      <c r="B7" s="17">
        <v>43769</v>
      </c>
      <c r="C7" s="23">
        <v>0.191</v>
      </c>
      <c r="D7" s="18">
        <f>C7*1.5</f>
        <v>0.28649999999999998</v>
      </c>
      <c r="E7" s="18">
        <f>((1+D7)^(1/12))-1</f>
        <v>2.1215699038257929E-2</v>
      </c>
      <c r="F7" s="24">
        <f t="shared" ref="F7:F45" si="0">B7-A7+1</f>
        <v>14</v>
      </c>
      <c r="G7" s="25">
        <f>((B$2*E7)/30)*F7</f>
        <v>2623813.6972187269</v>
      </c>
    </row>
    <row r="8" spans="1:7" x14ac:dyDescent="0.2">
      <c r="A8" s="17">
        <v>43770</v>
      </c>
      <c r="B8" s="17">
        <f>EOMONTH(B7,1)</f>
        <v>43799</v>
      </c>
      <c r="C8" s="23">
        <v>0.1903</v>
      </c>
      <c r="D8" s="18">
        <f t="shared" ref="D8:D45" si="1">C8*1.5</f>
        <v>0.28544999999999998</v>
      </c>
      <c r="E8" s="18">
        <f t="shared" ref="E8:E45" si="2">((1+D8)^(1/12))-1</f>
        <v>2.1146216086632474E-2</v>
      </c>
      <c r="F8" s="24">
        <f t="shared" si="0"/>
        <v>30</v>
      </c>
      <c r="G8" s="25">
        <f>((B$2*E8)/30)*F8</f>
        <v>5604043.9655155176</v>
      </c>
    </row>
    <row r="9" spans="1:7" x14ac:dyDescent="0.2">
      <c r="A9" s="17">
        <f t="shared" ref="A9:A36" si="3">EDATE(A8,1)</f>
        <v>43800</v>
      </c>
      <c r="B9" s="17">
        <f t="shared" ref="B9:B31" si="4">EOMONTH(B8,1)</f>
        <v>43830</v>
      </c>
      <c r="C9" s="23">
        <v>0.18909999999999999</v>
      </c>
      <c r="D9" s="18">
        <f t="shared" si="1"/>
        <v>0.28364999999999996</v>
      </c>
      <c r="E9" s="18">
        <f t="shared" si="2"/>
        <v>2.102698132372427E-2</v>
      </c>
      <c r="F9" s="24">
        <f t="shared" si="0"/>
        <v>31</v>
      </c>
      <c r="G9" s="25">
        <f t="shared" ref="G9:G45" si="5">((B$2*E9)/30)*F9</f>
        <v>5758193.2497072807</v>
      </c>
    </row>
    <row r="10" spans="1:7" x14ac:dyDescent="0.2">
      <c r="A10" s="17">
        <f t="shared" si="3"/>
        <v>43831</v>
      </c>
      <c r="B10" s="17">
        <f t="shared" si="4"/>
        <v>43861</v>
      </c>
      <c r="C10" s="23">
        <v>0.18770000000000001</v>
      </c>
      <c r="D10" s="18">
        <f t="shared" si="1"/>
        <v>0.28155000000000002</v>
      </c>
      <c r="E10" s="18">
        <f t="shared" si="2"/>
        <v>2.0887680238021122E-2</v>
      </c>
      <c r="F10" s="24">
        <f t="shared" si="0"/>
        <v>31</v>
      </c>
      <c r="G10" s="25">
        <f t="shared" si="5"/>
        <v>5720045.9493875848</v>
      </c>
    </row>
    <row r="11" spans="1:7" x14ac:dyDescent="0.2">
      <c r="A11" s="17">
        <f t="shared" si="3"/>
        <v>43862</v>
      </c>
      <c r="B11" s="17">
        <f t="shared" si="4"/>
        <v>43890</v>
      </c>
      <c r="C11" s="23">
        <v>0.19059999999999999</v>
      </c>
      <c r="D11" s="18">
        <f t="shared" si="1"/>
        <v>0.28589999999999999</v>
      </c>
      <c r="E11" s="18">
        <f t="shared" si="2"/>
        <v>2.1176000862688671E-2</v>
      </c>
      <c r="F11" s="24">
        <f t="shared" si="0"/>
        <v>29</v>
      </c>
      <c r="G11" s="25">
        <f t="shared" si="5"/>
        <v>5424872.7707779147</v>
      </c>
    </row>
    <row r="12" spans="1:7" x14ac:dyDescent="0.2">
      <c r="A12" s="17">
        <f t="shared" si="3"/>
        <v>43891</v>
      </c>
      <c r="B12" s="17">
        <f t="shared" si="4"/>
        <v>43921</v>
      </c>
      <c r="C12" s="23">
        <v>0.1895</v>
      </c>
      <c r="D12" s="18">
        <f t="shared" si="1"/>
        <v>0.28425</v>
      </c>
      <c r="E12" s="18">
        <f t="shared" si="2"/>
        <v>2.1066743264638976E-2</v>
      </c>
      <c r="F12" s="24">
        <f t="shared" si="0"/>
        <v>31</v>
      </c>
      <c r="G12" s="25">
        <f t="shared" si="5"/>
        <v>5769081.9710242106</v>
      </c>
    </row>
    <row r="13" spans="1:7" x14ac:dyDescent="0.2">
      <c r="A13" s="17">
        <f t="shared" si="3"/>
        <v>43922</v>
      </c>
      <c r="B13" s="17">
        <f t="shared" si="4"/>
        <v>43951</v>
      </c>
      <c r="C13" s="23">
        <v>0.18690000000000001</v>
      </c>
      <c r="D13" s="18">
        <f t="shared" si="1"/>
        <v>0.28034999999999999</v>
      </c>
      <c r="E13" s="18">
        <f t="shared" si="2"/>
        <v>2.0807985643612081E-2</v>
      </c>
      <c r="F13" s="24">
        <f t="shared" si="0"/>
        <v>30</v>
      </c>
      <c r="G13" s="25">
        <f t="shared" si="5"/>
        <v>5514408.1524037672</v>
      </c>
    </row>
    <row r="14" spans="1:7" x14ac:dyDescent="0.2">
      <c r="A14" s="17">
        <f t="shared" si="3"/>
        <v>43952</v>
      </c>
      <c r="B14" s="17">
        <f t="shared" si="4"/>
        <v>43982</v>
      </c>
      <c r="C14" s="26">
        <v>0.18190000000000001</v>
      </c>
      <c r="D14" s="18">
        <f t="shared" si="1"/>
        <v>0.27285000000000004</v>
      </c>
      <c r="E14" s="18">
        <f t="shared" si="2"/>
        <v>2.0308337615317473E-2</v>
      </c>
      <c r="F14" s="24">
        <f t="shared" si="0"/>
        <v>31</v>
      </c>
      <c r="G14" s="25">
        <f t="shared" si="5"/>
        <v>5561394.2281556847</v>
      </c>
    </row>
    <row r="15" spans="1:7" x14ac:dyDescent="0.2">
      <c r="A15" s="17">
        <f t="shared" si="3"/>
        <v>43983</v>
      </c>
      <c r="B15" s="17">
        <f t="shared" si="4"/>
        <v>44012</v>
      </c>
      <c r="C15" s="26">
        <v>0.1812</v>
      </c>
      <c r="D15" s="18">
        <f t="shared" si="1"/>
        <v>0.27179999999999999</v>
      </c>
      <c r="E15" s="18">
        <f t="shared" si="2"/>
        <v>2.0238171647650516E-2</v>
      </c>
      <c r="F15" s="24">
        <f t="shared" si="0"/>
        <v>30</v>
      </c>
      <c r="G15" s="25">
        <f t="shared" si="5"/>
        <v>5363399.4484137753</v>
      </c>
    </row>
    <row r="16" spans="1:7" x14ac:dyDescent="0.2">
      <c r="A16" s="17">
        <f t="shared" si="3"/>
        <v>44013</v>
      </c>
      <c r="B16" s="17">
        <f t="shared" si="4"/>
        <v>44043</v>
      </c>
      <c r="C16" s="26">
        <v>0.1812</v>
      </c>
      <c r="D16" s="18">
        <f t="shared" si="1"/>
        <v>0.27179999999999999</v>
      </c>
      <c r="E16" s="18">
        <f t="shared" si="2"/>
        <v>2.0238171647650516E-2</v>
      </c>
      <c r="F16" s="24">
        <f t="shared" si="0"/>
        <v>31</v>
      </c>
      <c r="G16" s="25">
        <f t="shared" si="5"/>
        <v>5542179.4300275678</v>
      </c>
    </row>
    <row r="17" spans="1:7" x14ac:dyDescent="0.2">
      <c r="A17" s="17">
        <f t="shared" si="3"/>
        <v>44044</v>
      </c>
      <c r="B17" s="17">
        <f t="shared" si="4"/>
        <v>44074</v>
      </c>
      <c r="C17" s="26">
        <v>0.18290000000000001</v>
      </c>
      <c r="D17" s="18">
        <f t="shared" si="1"/>
        <v>0.27434999999999998</v>
      </c>
      <c r="E17" s="18">
        <f t="shared" si="2"/>
        <v>2.040848272831397E-2</v>
      </c>
      <c r="F17" s="24">
        <f t="shared" si="0"/>
        <v>31</v>
      </c>
      <c r="G17" s="25">
        <f t="shared" si="5"/>
        <v>5588818.7502385089</v>
      </c>
    </row>
    <row r="18" spans="1:7" x14ac:dyDescent="0.2">
      <c r="A18" s="17">
        <f t="shared" si="3"/>
        <v>44075</v>
      </c>
      <c r="B18" s="17">
        <f t="shared" si="4"/>
        <v>44104</v>
      </c>
      <c r="C18" s="26">
        <v>0.1835</v>
      </c>
      <c r="D18" s="18">
        <f t="shared" si="1"/>
        <v>0.27524999999999999</v>
      </c>
      <c r="E18" s="18">
        <f t="shared" si="2"/>
        <v>2.0468517942215714E-2</v>
      </c>
      <c r="F18" s="24">
        <f t="shared" si="0"/>
        <v>30</v>
      </c>
      <c r="G18" s="25">
        <f t="shared" si="5"/>
        <v>5424444.4484624118</v>
      </c>
    </row>
    <row r="19" spans="1:7" x14ac:dyDescent="0.2">
      <c r="A19" s="17">
        <f t="shared" si="3"/>
        <v>44105</v>
      </c>
      <c r="B19" s="27">
        <f t="shared" si="4"/>
        <v>44135</v>
      </c>
      <c r="C19" s="23">
        <v>0.18090000000000001</v>
      </c>
      <c r="D19" s="18">
        <f t="shared" si="1"/>
        <v>0.27134999999999998</v>
      </c>
      <c r="E19" s="18">
        <f t="shared" si="2"/>
        <v>2.0208084261774895E-2</v>
      </c>
      <c r="F19" s="24">
        <f t="shared" si="0"/>
        <v>31</v>
      </c>
      <c r="G19" s="25">
        <f t="shared" si="5"/>
        <v>5533940.0646339785</v>
      </c>
    </row>
    <row r="20" spans="1:7" x14ac:dyDescent="0.2">
      <c r="A20" s="17">
        <f t="shared" si="3"/>
        <v>44136</v>
      </c>
      <c r="B20" s="27">
        <f t="shared" si="4"/>
        <v>44165</v>
      </c>
      <c r="C20" s="23">
        <v>0.1784</v>
      </c>
      <c r="D20" s="18">
        <f t="shared" si="1"/>
        <v>0.2676</v>
      </c>
      <c r="E20" s="18">
        <f t="shared" si="2"/>
        <v>1.9956975716262315E-2</v>
      </c>
      <c r="F20" s="24">
        <f t="shared" si="0"/>
        <v>30</v>
      </c>
      <c r="G20" s="25">
        <f t="shared" si="5"/>
        <v>5288878.581135788</v>
      </c>
    </row>
    <row r="21" spans="1:7" x14ac:dyDescent="0.2">
      <c r="A21" s="17">
        <f t="shared" si="3"/>
        <v>44166</v>
      </c>
      <c r="B21" s="27">
        <f t="shared" si="4"/>
        <v>44196</v>
      </c>
      <c r="C21" s="23">
        <v>0.17460000000000001</v>
      </c>
      <c r="D21" s="18">
        <f t="shared" si="1"/>
        <v>0.26190000000000002</v>
      </c>
      <c r="E21" s="18">
        <f t="shared" si="2"/>
        <v>1.9573983490916769E-2</v>
      </c>
      <c r="F21" s="24">
        <f t="shared" si="0"/>
        <v>31</v>
      </c>
      <c r="G21" s="25">
        <f t="shared" si="5"/>
        <v>5360292.9432438146</v>
      </c>
    </row>
    <row r="22" spans="1:7" x14ac:dyDescent="0.2">
      <c r="A22" s="17">
        <f t="shared" si="3"/>
        <v>44197</v>
      </c>
      <c r="B22" s="27">
        <f t="shared" si="4"/>
        <v>44227</v>
      </c>
      <c r="C22" s="23">
        <v>0.17319999999999999</v>
      </c>
      <c r="D22" s="18">
        <f t="shared" si="1"/>
        <v>0.25979999999999998</v>
      </c>
      <c r="E22" s="18">
        <f t="shared" si="2"/>
        <v>1.9432481245112987E-2</v>
      </c>
      <c r="F22" s="24">
        <f t="shared" si="0"/>
        <v>31</v>
      </c>
      <c r="G22" s="25">
        <f t="shared" si="5"/>
        <v>5321542.8600026015</v>
      </c>
    </row>
    <row r="23" spans="1:7" x14ac:dyDescent="0.2">
      <c r="A23" s="17">
        <f t="shared" si="3"/>
        <v>44228</v>
      </c>
      <c r="B23" s="27">
        <f t="shared" si="4"/>
        <v>44255</v>
      </c>
      <c r="C23" s="38">
        <v>0.1754</v>
      </c>
      <c r="D23" s="18">
        <f t="shared" si="1"/>
        <v>0.2631</v>
      </c>
      <c r="E23" s="18">
        <f t="shared" si="2"/>
        <v>1.9654745030757592E-2</v>
      </c>
      <c r="F23" s="24">
        <f t="shared" si="0"/>
        <v>28</v>
      </c>
      <c r="G23" s="25">
        <f t="shared" si="5"/>
        <v>4861530.9949530689</v>
      </c>
    </row>
    <row r="24" spans="1:7" x14ac:dyDescent="0.2">
      <c r="A24" s="17">
        <f t="shared" si="3"/>
        <v>44256</v>
      </c>
      <c r="B24" s="27">
        <f t="shared" si="4"/>
        <v>44286</v>
      </c>
      <c r="C24" s="38">
        <v>0.1741</v>
      </c>
      <c r="D24" s="18">
        <f t="shared" si="1"/>
        <v>0.26114999999999999</v>
      </c>
      <c r="E24" s="18">
        <f t="shared" si="2"/>
        <v>1.9523471771100809E-2</v>
      </c>
      <c r="F24" s="24">
        <f t="shared" si="0"/>
        <v>31</v>
      </c>
      <c r="G24" s="25">
        <f t="shared" si="5"/>
        <v>5346460.4182799393</v>
      </c>
    </row>
    <row r="25" spans="1:7" x14ac:dyDescent="0.2">
      <c r="A25" s="17">
        <f t="shared" si="3"/>
        <v>44287</v>
      </c>
      <c r="B25" s="27">
        <f t="shared" si="4"/>
        <v>44316</v>
      </c>
      <c r="C25" s="38">
        <v>0.1731</v>
      </c>
      <c r="D25" s="18">
        <f t="shared" si="1"/>
        <v>0.25964999999999999</v>
      </c>
      <c r="E25" s="18">
        <f t="shared" si="2"/>
        <v>1.942236567004052E-2</v>
      </c>
      <c r="F25" s="24">
        <f t="shared" si="0"/>
        <v>30</v>
      </c>
      <c r="G25" s="25">
        <f t="shared" si="5"/>
        <v>5147199.4177734545</v>
      </c>
    </row>
    <row r="26" spans="1:7" x14ac:dyDescent="0.2">
      <c r="A26" s="17">
        <f t="shared" si="3"/>
        <v>44317</v>
      </c>
      <c r="B26" s="27">
        <f t="shared" si="4"/>
        <v>44347</v>
      </c>
      <c r="C26" s="38">
        <v>0.17219999999999999</v>
      </c>
      <c r="D26" s="18">
        <f t="shared" si="1"/>
        <v>0.25829999999999997</v>
      </c>
      <c r="E26" s="18">
        <f t="shared" si="2"/>
        <v>1.9331275772907164E-2</v>
      </c>
      <c r="F26" s="24">
        <f t="shared" si="0"/>
        <v>31</v>
      </c>
      <c r="G26" s="25">
        <f t="shared" si="5"/>
        <v>5293827.9608491277</v>
      </c>
    </row>
    <row r="27" spans="1:7" x14ac:dyDescent="0.2">
      <c r="A27" s="17">
        <f t="shared" si="3"/>
        <v>44348</v>
      </c>
      <c r="B27" s="27">
        <f t="shared" si="4"/>
        <v>44377</v>
      </c>
      <c r="C27" s="38">
        <v>0.1721</v>
      </c>
      <c r="D27" s="18">
        <f t="shared" si="1"/>
        <v>0.25814999999999999</v>
      </c>
      <c r="E27" s="18">
        <f t="shared" si="2"/>
        <v>1.9321149143988858E-2</v>
      </c>
      <c r="F27" s="24">
        <f t="shared" si="0"/>
        <v>30</v>
      </c>
      <c r="G27" s="25">
        <f t="shared" si="5"/>
        <v>5120375.6182006868</v>
      </c>
    </row>
    <row r="28" spans="1:7" x14ac:dyDescent="0.2">
      <c r="A28" s="17">
        <f t="shared" si="3"/>
        <v>44378</v>
      </c>
      <c r="B28" s="27">
        <f t="shared" si="4"/>
        <v>44408</v>
      </c>
      <c r="C28" s="38">
        <v>0.17180000000000001</v>
      </c>
      <c r="D28" s="18">
        <f t="shared" si="1"/>
        <v>0.25770000000000004</v>
      </c>
      <c r="E28" s="18">
        <f t="shared" si="2"/>
        <v>1.9290762615578938E-2</v>
      </c>
      <c r="F28" s="24">
        <f t="shared" si="0"/>
        <v>31</v>
      </c>
      <c r="G28" s="25">
        <f t="shared" si="5"/>
        <v>5282733.5205459669</v>
      </c>
    </row>
    <row r="29" spans="1:7" x14ac:dyDescent="0.2">
      <c r="A29" s="17">
        <f t="shared" si="3"/>
        <v>44409</v>
      </c>
      <c r="B29" s="27">
        <f t="shared" si="4"/>
        <v>44439</v>
      </c>
      <c r="C29" s="38">
        <v>0.1724</v>
      </c>
      <c r="D29" s="18">
        <f t="shared" si="1"/>
        <v>0.2586</v>
      </c>
      <c r="E29" s="18">
        <f t="shared" si="2"/>
        <v>1.9351525711433615E-2</v>
      </c>
      <c r="F29" s="24">
        <f t="shared" si="0"/>
        <v>31</v>
      </c>
      <c r="G29" s="25">
        <f t="shared" si="5"/>
        <v>5299373.3626134042</v>
      </c>
    </row>
    <row r="30" spans="1:7" x14ac:dyDescent="0.2">
      <c r="A30" s="17">
        <f t="shared" si="3"/>
        <v>44440</v>
      </c>
      <c r="B30" s="27">
        <f t="shared" si="4"/>
        <v>44469</v>
      </c>
      <c r="C30" s="38">
        <v>0.1719</v>
      </c>
      <c r="D30" s="18">
        <f t="shared" si="1"/>
        <v>0.25785000000000002</v>
      </c>
      <c r="E30" s="18">
        <f t="shared" si="2"/>
        <v>1.9300892565577765E-2</v>
      </c>
      <c r="F30" s="24">
        <f t="shared" si="0"/>
        <v>30</v>
      </c>
      <c r="G30" s="25">
        <f t="shared" si="5"/>
        <v>5115007.3407016955</v>
      </c>
    </row>
    <row r="31" spans="1:7" x14ac:dyDescent="0.2">
      <c r="A31" s="17">
        <f t="shared" si="3"/>
        <v>44470</v>
      </c>
      <c r="B31" s="27">
        <f t="shared" si="4"/>
        <v>44500</v>
      </c>
      <c r="C31" s="38">
        <v>0.17080000000000001</v>
      </c>
      <c r="D31" s="18">
        <f t="shared" si="1"/>
        <v>0.25619999999999998</v>
      </c>
      <c r="E31" s="18">
        <f t="shared" si="2"/>
        <v>1.9189402159464075E-2</v>
      </c>
      <c r="F31" s="24">
        <f t="shared" si="0"/>
        <v>31</v>
      </c>
      <c r="G31" s="25">
        <f t="shared" si="5"/>
        <v>5254976.1793850018</v>
      </c>
    </row>
    <row r="32" spans="1:7" x14ac:dyDescent="0.2">
      <c r="A32" s="17">
        <f t="shared" si="3"/>
        <v>44501</v>
      </c>
      <c r="B32" s="27">
        <f>EOMONTH(B31,1)</f>
        <v>44530</v>
      </c>
      <c r="C32" s="39">
        <v>0.17269999999999999</v>
      </c>
      <c r="D32" s="18">
        <f t="shared" si="1"/>
        <v>0.25905</v>
      </c>
      <c r="E32" s="18">
        <f t="shared" si="2"/>
        <v>1.9381892324737526E-2</v>
      </c>
      <c r="F32" s="24">
        <f t="shared" si="0"/>
        <v>30</v>
      </c>
      <c r="G32" s="25">
        <f t="shared" si="5"/>
        <v>5136473.4133866532</v>
      </c>
    </row>
    <row r="33" spans="1:7" x14ac:dyDescent="0.2">
      <c r="A33" s="17">
        <f t="shared" si="3"/>
        <v>44531</v>
      </c>
      <c r="B33" s="27">
        <f t="shared" ref="B33:B35" si="6">EOMONTH(B32,1)</f>
        <v>44561</v>
      </c>
      <c r="C33" s="38">
        <v>0.17460000000000001</v>
      </c>
      <c r="D33" s="18">
        <f t="shared" si="1"/>
        <v>0.26190000000000002</v>
      </c>
      <c r="E33" s="18">
        <f t="shared" si="2"/>
        <v>1.9573983490916769E-2</v>
      </c>
      <c r="F33" s="24">
        <f t="shared" si="0"/>
        <v>31</v>
      </c>
      <c r="G33" s="25">
        <f t="shared" si="5"/>
        <v>5360292.9432438146</v>
      </c>
    </row>
    <row r="34" spans="1:7" x14ac:dyDescent="0.2">
      <c r="A34" s="17">
        <f t="shared" si="3"/>
        <v>44562</v>
      </c>
      <c r="B34" s="27">
        <f t="shared" si="6"/>
        <v>44592</v>
      </c>
      <c r="C34" s="38">
        <v>0.17660000000000001</v>
      </c>
      <c r="D34" s="18">
        <f t="shared" si="1"/>
        <v>0.26490000000000002</v>
      </c>
      <c r="E34" s="18">
        <f t="shared" si="2"/>
        <v>1.9775755563363528E-2</v>
      </c>
      <c r="F34" s="24">
        <f t="shared" si="0"/>
        <v>31</v>
      </c>
      <c r="G34" s="25">
        <f t="shared" si="5"/>
        <v>5415547.7878482332</v>
      </c>
    </row>
    <row r="35" spans="1:7" x14ac:dyDescent="0.2">
      <c r="A35" s="17">
        <f t="shared" si="3"/>
        <v>44593</v>
      </c>
      <c r="B35" s="27">
        <f t="shared" si="6"/>
        <v>44620</v>
      </c>
      <c r="C35" s="38">
        <v>0.183</v>
      </c>
      <c r="D35" s="18">
        <f t="shared" si="1"/>
        <v>0.27449999999999997</v>
      </c>
      <c r="E35" s="18">
        <f t="shared" si="2"/>
        <v>2.0418491295787433E-2</v>
      </c>
      <c r="F35" s="24">
        <f t="shared" si="0"/>
        <v>28</v>
      </c>
      <c r="G35" s="25">
        <f t="shared" si="5"/>
        <v>5050440.9062193716</v>
      </c>
    </row>
    <row r="36" spans="1:7" x14ac:dyDescent="0.2">
      <c r="A36" s="40">
        <f t="shared" si="3"/>
        <v>44621</v>
      </c>
      <c r="B36" s="41">
        <f>EOMONTH(B35,1)</f>
        <v>44651</v>
      </c>
      <c r="C36" s="42">
        <v>0.1847</v>
      </c>
      <c r="D36" s="18">
        <f t="shared" si="1"/>
        <v>0.27705000000000002</v>
      </c>
      <c r="E36" s="18">
        <f t="shared" si="2"/>
        <v>2.0588471944052777E-2</v>
      </c>
      <c r="F36" s="43">
        <f t="shared" si="0"/>
        <v>31</v>
      </c>
      <c r="G36" s="25">
        <f t="shared" si="5"/>
        <v>5638108.406757961</v>
      </c>
    </row>
    <row r="37" spans="1:7" x14ac:dyDescent="0.2">
      <c r="A37" s="44">
        <f>EDATE(A36,1)</f>
        <v>44652</v>
      </c>
      <c r="B37" s="45">
        <f>EOMONTH(B36,1)</f>
        <v>44681</v>
      </c>
      <c r="C37" s="46">
        <v>0.1905</v>
      </c>
      <c r="D37" s="18">
        <f t="shared" si="1"/>
        <v>0.28575</v>
      </c>
      <c r="E37" s="18">
        <f t="shared" si="2"/>
        <v>2.1166073665768392E-2</v>
      </c>
      <c r="F37" s="43">
        <f t="shared" si="0"/>
        <v>30</v>
      </c>
      <c r="G37" s="25">
        <f t="shared" si="5"/>
        <v>5609306.5026082285</v>
      </c>
    </row>
    <row r="38" spans="1:7" x14ac:dyDescent="0.2">
      <c r="A38" s="44">
        <f>EDATE(A37,1)</f>
        <v>44682</v>
      </c>
      <c r="B38" s="45">
        <f>EOMONTH(B37,1)</f>
        <v>44712</v>
      </c>
      <c r="C38" s="46">
        <v>0.1971</v>
      </c>
      <c r="D38" s="18">
        <f t="shared" si="1"/>
        <v>0.29564999999999997</v>
      </c>
      <c r="E38" s="18">
        <f t="shared" si="2"/>
        <v>2.1819002655476094E-2</v>
      </c>
      <c r="F38" s="43">
        <f t="shared" si="0"/>
        <v>31</v>
      </c>
      <c r="G38" s="25">
        <f>((B$2*E38)/30)*F38</f>
        <v>5975086.574331671</v>
      </c>
    </row>
    <row r="39" spans="1:7" x14ac:dyDescent="0.2">
      <c r="A39" s="44">
        <f>EDATE(A38,1)</f>
        <v>44713</v>
      </c>
      <c r="B39" s="45">
        <f>EOMONTH(B38,1)</f>
        <v>44742</v>
      </c>
      <c r="C39" s="47">
        <v>0.20399999999999999</v>
      </c>
      <c r="D39" s="18">
        <f t="shared" si="1"/>
        <v>0.30599999999999999</v>
      </c>
      <c r="E39" s="18">
        <f t="shared" si="2"/>
        <v>2.2496738540053407E-2</v>
      </c>
      <c r="F39" s="24">
        <f t="shared" si="0"/>
        <v>30</v>
      </c>
      <c r="G39" s="25">
        <f t="shared" si="5"/>
        <v>5961951.3648526082</v>
      </c>
    </row>
    <row r="40" spans="1:7" x14ac:dyDescent="0.2">
      <c r="A40" s="17">
        <f>EDATE(A39,1)</f>
        <v>44743</v>
      </c>
      <c r="B40" s="17">
        <f>EOMONTH(B39,1)</f>
        <v>44773</v>
      </c>
      <c r="C40" s="18">
        <v>0.21279999999999999</v>
      </c>
      <c r="D40" s="19">
        <f>C40*1.5</f>
        <v>0.31919999999999998</v>
      </c>
      <c r="E40" s="20">
        <f>((1+D40)^(1/12))-1</f>
        <v>2.3353989277085985E-2</v>
      </c>
      <c r="F40" s="21">
        <f>B40-A40+1</f>
        <v>31</v>
      </c>
      <c r="G40" s="25">
        <f t="shared" si="5"/>
        <v>6395439.3328597099</v>
      </c>
    </row>
    <row r="41" spans="1:7" x14ac:dyDescent="0.2">
      <c r="A41" s="44">
        <f t="shared" ref="A41:A45" si="7">EDATE(A40,1)</f>
        <v>44774</v>
      </c>
      <c r="B41" s="45">
        <f t="shared" ref="B41:B44" si="8">EOMONTH(B40,1)</f>
        <v>44804</v>
      </c>
      <c r="C41" s="18">
        <v>0.22209999999999999</v>
      </c>
      <c r="D41" s="18">
        <f t="shared" si="1"/>
        <v>0.33315</v>
      </c>
      <c r="E41" s="18">
        <f t="shared" si="2"/>
        <v>2.4251443652343774E-2</v>
      </c>
      <c r="F41" s="43">
        <f t="shared" si="0"/>
        <v>31</v>
      </c>
      <c r="G41" s="25">
        <f t="shared" si="5"/>
        <v>6641205.2678728858</v>
      </c>
    </row>
    <row r="42" spans="1:7" x14ac:dyDescent="0.2">
      <c r="A42" s="44">
        <f t="shared" si="7"/>
        <v>44805</v>
      </c>
      <c r="B42" s="45">
        <f t="shared" si="8"/>
        <v>44834</v>
      </c>
      <c r="C42" s="48">
        <v>0.23499999999999999</v>
      </c>
      <c r="D42" s="18">
        <f t="shared" si="1"/>
        <v>0.35249999999999998</v>
      </c>
      <c r="E42" s="18">
        <f t="shared" si="2"/>
        <v>2.548215212897964E-2</v>
      </c>
      <c r="F42" s="24">
        <f t="shared" si="0"/>
        <v>30</v>
      </c>
      <c r="G42" s="25">
        <f t="shared" si="5"/>
        <v>6753127.8542561261</v>
      </c>
    </row>
    <row r="43" spans="1:7" x14ac:dyDescent="0.2">
      <c r="A43" s="44">
        <f t="shared" si="7"/>
        <v>44835</v>
      </c>
      <c r="B43" s="45">
        <f t="shared" si="8"/>
        <v>44865</v>
      </c>
      <c r="C43" s="18">
        <v>0.24610000000000001</v>
      </c>
      <c r="D43" s="18">
        <f t="shared" si="1"/>
        <v>0.36915000000000003</v>
      </c>
      <c r="E43" s="18">
        <f t="shared" si="2"/>
        <v>2.6528282142108894E-2</v>
      </c>
      <c r="F43" s="21">
        <f t="shared" si="0"/>
        <v>31</v>
      </c>
      <c r="G43" s="25">
        <f t="shared" si="5"/>
        <v>7264712.5521851126</v>
      </c>
    </row>
    <row r="44" spans="1:7" x14ac:dyDescent="0.2">
      <c r="A44" s="17">
        <f t="shared" si="7"/>
        <v>44866</v>
      </c>
      <c r="B44" s="17">
        <f t="shared" si="8"/>
        <v>44895</v>
      </c>
      <c r="C44" s="48">
        <v>0.25779999999999997</v>
      </c>
      <c r="D44" s="19">
        <f t="shared" si="1"/>
        <v>0.38669999999999993</v>
      </c>
      <c r="E44" s="20">
        <f t="shared" si="2"/>
        <v>2.7618410366888613E-2</v>
      </c>
      <c r="F44" s="43">
        <f t="shared" si="0"/>
        <v>30</v>
      </c>
      <c r="G44" s="25">
        <f t="shared" si="5"/>
        <v>7319266.2611413402</v>
      </c>
    </row>
    <row r="45" spans="1:7" x14ac:dyDescent="0.2">
      <c r="A45" s="44">
        <f t="shared" si="7"/>
        <v>44896</v>
      </c>
      <c r="B45" s="45">
        <v>44910</v>
      </c>
      <c r="C45" s="18">
        <v>0.27639999999999998</v>
      </c>
      <c r="D45" s="18">
        <f t="shared" si="1"/>
        <v>0.41459999999999997</v>
      </c>
      <c r="E45" s="18">
        <f t="shared" si="2"/>
        <v>2.9325672006971892E-2</v>
      </c>
      <c r="F45" s="24">
        <f t="shared" si="0"/>
        <v>15</v>
      </c>
      <c r="G45" s="25">
        <f t="shared" si="5"/>
        <v>3885857.2751757405</v>
      </c>
    </row>
    <row r="47" spans="1:7" x14ac:dyDescent="0.2">
      <c r="A47" s="28" t="s">
        <v>15</v>
      </c>
      <c r="B47" s="29"/>
      <c r="C47" s="29"/>
      <c r="D47" s="29"/>
      <c r="E47" s="30"/>
      <c r="F47" s="31"/>
      <c r="G47" s="32">
        <f>SUM(G6:G45)</f>
        <v>217557113.52908936</v>
      </c>
    </row>
    <row r="48" spans="1:7" x14ac:dyDescent="0.2">
      <c r="A48" s="28" t="s">
        <v>16</v>
      </c>
      <c r="B48" s="29"/>
      <c r="C48" s="29"/>
      <c r="D48" s="29"/>
      <c r="E48" s="30"/>
      <c r="F48" s="31"/>
      <c r="G48" s="33">
        <f>B2</f>
        <v>265014031</v>
      </c>
    </row>
    <row r="49" spans="1:7" x14ac:dyDescent="0.2">
      <c r="A49" s="34" t="s">
        <v>17</v>
      </c>
      <c r="B49" s="35"/>
      <c r="C49" s="35"/>
      <c r="D49" s="35"/>
      <c r="E49" s="36"/>
      <c r="F49" s="31"/>
      <c r="G49" s="37">
        <f>G47+G48</f>
        <v>482571144.52908933</v>
      </c>
    </row>
  </sheetData>
  <mergeCells count="6">
    <mergeCell ref="A4:B4"/>
    <mergeCell ref="D4:E4"/>
    <mergeCell ref="F4:G4"/>
    <mergeCell ref="A47:E47"/>
    <mergeCell ref="A48:E48"/>
    <mergeCell ref="A49:E4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8EBD9-6E50-704F-B267-821F14277CE4}">
  <dimension ref="A2:G26"/>
  <sheetViews>
    <sheetView tabSelected="1" workbookViewId="0">
      <selection activeCell="H35" sqref="H35"/>
    </sheetView>
  </sheetViews>
  <sheetFormatPr baseColWidth="10" defaultRowHeight="16" x14ac:dyDescent="0.2"/>
  <cols>
    <col min="7" max="7" width="11.6640625" bestFit="1" customWidth="1"/>
  </cols>
  <sheetData>
    <row r="2" spans="1:7" x14ac:dyDescent="0.2">
      <c r="A2" s="1" t="s">
        <v>0</v>
      </c>
      <c r="B2" s="2">
        <v>27954756</v>
      </c>
      <c r="C2" s="3"/>
      <c r="D2" s="4"/>
      <c r="E2" s="5"/>
      <c r="F2" s="6"/>
      <c r="G2" s="7"/>
    </row>
    <row r="3" spans="1:7" x14ac:dyDescent="0.2">
      <c r="A3" s="8"/>
      <c r="B3" s="9"/>
      <c r="C3" s="10"/>
      <c r="D3" s="4"/>
      <c r="E3" s="5"/>
      <c r="F3" s="6"/>
      <c r="G3" s="7"/>
    </row>
    <row r="4" spans="1:7" x14ac:dyDescent="0.2">
      <c r="A4" s="11" t="s">
        <v>1</v>
      </c>
      <c r="B4" s="11"/>
      <c r="C4" s="12" t="s">
        <v>2</v>
      </c>
      <c r="D4" s="11" t="s">
        <v>3</v>
      </c>
      <c r="E4" s="11"/>
      <c r="F4" s="11" t="s">
        <v>4</v>
      </c>
      <c r="G4" s="11"/>
    </row>
    <row r="5" spans="1:7" ht="52" x14ac:dyDescent="0.2">
      <c r="A5" s="13" t="s">
        <v>5</v>
      </c>
      <c r="B5" s="13" t="s">
        <v>6</v>
      </c>
      <c r="C5" s="14" t="s">
        <v>7</v>
      </c>
      <c r="D5" s="15" t="s">
        <v>8</v>
      </c>
      <c r="E5" s="15" t="s">
        <v>9</v>
      </c>
      <c r="F5" s="13" t="s">
        <v>10</v>
      </c>
      <c r="G5" s="16" t="s">
        <v>11</v>
      </c>
    </row>
    <row r="6" spans="1:7" x14ac:dyDescent="0.2">
      <c r="A6" s="17">
        <v>43723</v>
      </c>
      <c r="B6" s="17">
        <v>43738</v>
      </c>
      <c r="C6" s="18">
        <v>0.19320000000000001</v>
      </c>
      <c r="D6" s="19">
        <f>C6*1.5</f>
        <v>0.2898</v>
      </c>
      <c r="E6" s="20">
        <f>((1+D6)^(1/12))-1</f>
        <v>2.1433736106823309E-2</v>
      </c>
      <c r="F6" s="21">
        <f>B6-A6+1</f>
        <v>16</v>
      </c>
      <c r="G6" s="22">
        <f>((B$2*E6)/30)*F6</f>
        <v>319559.92695180565</v>
      </c>
    </row>
    <row r="7" spans="1:7" x14ac:dyDescent="0.2">
      <c r="A7" s="17">
        <v>44911</v>
      </c>
      <c r="B7" s="17">
        <v>44926</v>
      </c>
      <c r="C7" s="23">
        <v>0.27639999999999998</v>
      </c>
      <c r="D7" s="18">
        <f>C7*1.5</f>
        <v>0.41459999999999997</v>
      </c>
      <c r="E7" s="18">
        <f>((1+D7)^(1/12))-1</f>
        <v>2.9325672006971892E-2</v>
      </c>
      <c r="F7" s="24">
        <f t="shared" ref="F7:F22" si="0">B7-A7+1</f>
        <v>16</v>
      </c>
      <c r="G7" s="25">
        <f>((B$2*E7)/30)*F7</f>
        <v>437222.40292849578</v>
      </c>
    </row>
    <row r="8" spans="1:7" x14ac:dyDescent="0.2">
      <c r="A8" s="17">
        <v>44927</v>
      </c>
      <c r="B8" s="17">
        <f>EOMONTH(B7,1)</f>
        <v>44957</v>
      </c>
      <c r="C8" s="23">
        <v>0.28839999999999999</v>
      </c>
      <c r="D8" s="18">
        <f t="shared" ref="D8:D22" si="1">C8*1.5</f>
        <v>0.43259999999999998</v>
      </c>
      <c r="E8" s="18">
        <f t="shared" ref="E8:E22" si="2">((1+D8)^(1/12))-1</f>
        <v>3.041082430433617E-2</v>
      </c>
      <c r="F8" s="24">
        <f t="shared" si="0"/>
        <v>31</v>
      </c>
      <c r="G8" s="25">
        <f>((B$2*E8)/30)*F8</f>
        <v>878464.74562614039</v>
      </c>
    </row>
    <row r="9" spans="1:7" x14ac:dyDescent="0.2">
      <c r="A9" s="17">
        <f t="shared" ref="A9:A22" si="3">EDATE(A8,1)</f>
        <v>44958</v>
      </c>
      <c r="B9" s="17">
        <f t="shared" ref="B9:B21" si="4">EOMONTH(B8,1)</f>
        <v>44985</v>
      </c>
      <c r="C9" s="23">
        <v>0.30180000000000001</v>
      </c>
      <c r="D9" s="18">
        <f t="shared" si="1"/>
        <v>0.45269999999999999</v>
      </c>
      <c r="E9" s="18">
        <f t="shared" si="2"/>
        <v>3.1607904974429113E-2</v>
      </c>
      <c r="F9" s="24">
        <f t="shared" si="0"/>
        <v>28</v>
      </c>
      <c r="G9" s="25">
        <f t="shared" ref="G9:G22" si="5">((B$2*E9)/30)*F9</f>
        <v>824685.18648259528</v>
      </c>
    </row>
    <row r="10" spans="1:7" x14ac:dyDescent="0.2">
      <c r="A10" s="17">
        <f t="shared" si="3"/>
        <v>44986</v>
      </c>
      <c r="B10" s="17">
        <f t="shared" si="4"/>
        <v>45016</v>
      </c>
      <c r="C10" s="23">
        <v>0.30840000000000001</v>
      </c>
      <c r="D10" s="18">
        <f t="shared" si="1"/>
        <v>0.46260000000000001</v>
      </c>
      <c r="E10" s="18">
        <f t="shared" si="2"/>
        <v>3.2191941393584944E-2</v>
      </c>
      <c r="F10" s="24">
        <f t="shared" si="0"/>
        <v>31</v>
      </c>
      <c r="G10" s="25">
        <f t="shared" si="5"/>
        <v>929915.12905143271</v>
      </c>
    </row>
    <row r="11" spans="1:7" x14ac:dyDescent="0.2">
      <c r="A11" s="17">
        <f t="shared" si="3"/>
        <v>45017</v>
      </c>
      <c r="B11" s="17">
        <f t="shared" si="4"/>
        <v>45046</v>
      </c>
      <c r="C11" s="23">
        <v>0.31390000000000001</v>
      </c>
      <c r="D11" s="18">
        <f t="shared" si="1"/>
        <v>0.47084999999999999</v>
      </c>
      <c r="E11" s="18">
        <f t="shared" si="2"/>
        <v>3.2675876808137438E-2</v>
      </c>
      <c r="F11" s="24">
        <f t="shared" si="0"/>
        <v>30</v>
      </c>
      <c r="G11" s="25">
        <f t="shared" si="5"/>
        <v>913446.1632575409</v>
      </c>
    </row>
    <row r="12" spans="1:7" x14ac:dyDescent="0.2">
      <c r="A12" s="17">
        <f t="shared" si="3"/>
        <v>45047</v>
      </c>
      <c r="B12" s="17">
        <f t="shared" si="4"/>
        <v>45077</v>
      </c>
      <c r="C12" s="23">
        <v>0.30270000000000002</v>
      </c>
      <c r="D12" s="18">
        <f t="shared" si="1"/>
        <v>0.45405000000000006</v>
      </c>
      <c r="E12" s="18">
        <f t="shared" si="2"/>
        <v>3.1687760751144545E-2</v>
      </c>
      <c r="F12" s="24">
        <f t="shared" si="0"/>
        <v>31</v>
      </c>
      <c r="G12" s="25">
        <f t="shared" si="5"/>
        <v>915351.0739841098</v>
      </c>
    </row>
    <row r="13" spans="1:7" x14ac:dyDescent="0.2">
      <c r="A13" s="17">
        <f t="shared" si="3"/>
        <v>45078</v>
      </c>
      <c r="B13" s="17">
        <f t="shared" si="4"/>
        <v>45107</v>
      </c>
      <c r="C13" s="23">
        <v>0.29759999999999998</v>
      </c>
      <c r="D13" s="18">
        <f t="shared" si="1"/>
        <v>0.44639999999999996</v>
      </c>
      <c r="E13" s="18">
        <f t="shared" si="2"/>
        <v>3.1234342878250443E-2</v>
      </c>
      <c r="F13" s="24">
        <f t="shared" si="0"/>
        <v>30</v>
      </c>
      <c r="G13" s="25">
        <f t="shared" si="5"/>
        <v>873148.43398182886</v>
      </c>
    </row>
    <row r="14" spans="1:7" x14ac:dyDescent="0.2">
      <c r="A14" s="17">
        <f t="shared" si="3"/>
        <v>45108</v>
      </c>
      <c r="B14" s="17">
        <f t="shared" si="4"/>
        <v>45138</v>
      </c>
      <c r="C14" s="26">
        <v>0.29360000000000003</v>
      </c>
      <c r="D14" s="18">
        <f t="shared" si="1"/>
        <v>0.44040000000000001</v>
      </c>
      <c r="E14" s="18">
        <f t="shared" si="2"/>
        <v>3.0877180194344378E-2</v>
      </c>
      <c r="F14" s="24">
        <f t="shared" si="0"/>
        <v>31</v>
      </c>
      <c r="G14" s="25">
        <f t="shared" si="5"/>
        <v>891936.17291096062</v>
      </c>
    </row>
    <row r="15" spans="1:7" x14ac:dyDescent="0.2">
      <c r="A15" s="17">
        <f t="shared" si="3"/>
        <v>45139</v>
      </c>
      <c r="B15" s="17">
        <f t="shared" si="4"/>
        <v>45169</v>
      </c>
      <c r="C15" s="26">
        <v>0.28749999999999998</v>
      </c>
      <c r="D15" s="18">
        <f t="shared" si="1"/>
        <v>0.43124999999999997</v>
      </c>
      <c r="E15" s="18">
        <f t="shared" si="2"/>
        <v>3.0329872667392177E-2</v>
      </c>
      <c r="F15" s="24">
        <f t="shared" si="0"/>
        <v>31</v>
      </c>
      <c r="G15" s="25">
        <f t="shared" si="5"/>
        <v>876126.32959228475</v>
      </c>
    </row>
    <row r="16" spans="1:7" x14ac:dyDescent="0.2">
      <c r="A16" s="17">
        <f t="shared" si="3"/>
        <v>45170</v>
      </c>
      <c r="B16" s="17">
        <f t="shared" si="4"/>
        <v>45199</v>
      </c>
      <c r="C16" s="26">
        <v>0.28029999999999999</v>
      </c>
      <c r="D16" s="18">
        <f t="shared" si="1"/>
        <v>0.42044999999999999</v>
      </c>
      <c r="E16" s="18">
        <f t="shared" si="2"/>
        <v>2.9679728036762887E-2</v>
      </c>
      <c r="F16" s="24">
        <f t="shared" si="0"/>
        <v>30</v>
      </c>
      <c r="G16" s="25">
        <f t="shared" si="5"/>
        <v>829689.55541406549</v>
      </c>
    </row>
    <row r="17" spans="1:7" x14ac:dyDescent="0.2">
      <c r="A17" s="17">
        <f t="shared" si="3"/>
        <v>45200</v>
      </c>
      <c r="B17" s="17">
        <f t="shared" si="4"/>
        <v>45230</v>
      </c>
      <c r="C17" s="26">
        <v>0.26529999999999998</v>
      </c>
      <c r="D17" s="18">
        <f t="shared" si="1"/>
        <v>0.39794999999999997</v>
      </c>
      <c r="E17" s="18">
        <f t="shared" si="2"/>
        <v>2.8310577727206798E-2</v>
      </c>
      <c r="F17" s="24">
        <f t="shared" si="0"/>
        <v>31</v>
      </c>
      <c r="G17" s="25">
        <f t="shared" si="5"/>
        <v>817795.80233587057</v>
      </c>
    </row>
    <row r="18" spans="1:7" x14ac:dyDescent="0.2">
      <c r="A18" s="17">
        <f t="shared" si="3"/>
        <v>45231</v>
      </c>
      <c r="B18" s="17">
        <f t="shared" si="4"/>
        <v>45260</v>
      </c>
      <c r="C18" s="26">
        <v>0.25519999999999998</v>
      </c>
      <c r="D18" s="18">
        <f t="shared" si="1"/>
        <v>0.38279999999999997</v>
      </c>
      <c r="E18" s="18">
        <f t="shared" si="2"/>
        <v>2.7377257079175044E-2</v>
      </c>
      <c r="F18" s="24">
        <f t="shared" si="0"/>
        <v>30</v>
      </c>
      <c r="G18" s="25">
        <f t="shared" si="5"/>
        <v>765324.54159761104</v>
      </c>
    </row>
    <row r="19" spans="1:7" x14ac:dyDescent="0.2">
      <c r="A19" s="17">
        <f t="shared" si="3"/>
        <v>45261</v>
      </c>
      <c r="B19" s="27">
        <f t="shared" si="4"/>
        <v>45291</v>
      </c>
      <c r="C19" s="23">
        <v>0.25040000000000001</v>
      </c>
      <c r="D19" s="18">
        <f t="shared" si="1"/>
        <v>0.37560000000000004</v>
      </c>
      <c r="E19" s="18">
        <f t="shared" si="2"/>
        <v>2.6930408406342421E-2</v>
      </c>
      <c r="F19" s="24">
        <f t="shared" si="0"/>
        <v>31</v>
      </c>
      <c r="G19" s="25">
        <f t="shared" si="5"/>
        <v>777927.42917897296</v>
      </c>
    </row>
    <row r="20" spans="1:7" x14ac:dyDescent="0.2">
      <c r="A20" s="17">
        <f t="shared" si="3"/>
        <v>45292</v>
      </c>
      <c r="B20" s="27">
        <f t="shared" si="4"/>
        <v>45322</v>
      </c>
      <c r="C20" s="23">
        <v>0.23319999999999999</v>
      </c>
      <c r="D20" s="18">
        <f t="shared" si="1"/>
        <v>0.3498</v>
      </c>
      <c r="E20" s="18">
        <f t="shared" si="2"/>
        <v>2.5311398067152435E-2</v>
      </c>
      <c r="F20" s="24">
        <f t="shared" si="0"/>
        <v>31</v>
      </c>
      <c r="G20" s="25">
        <f t="shared" si="5"/>
        <v>731159.75555232191</v>
      </c>
    </row>
    <row r="21" spans="1:7" x14ac:dyDescent="0.2">
      <c r="A21" s="17">
        <f t="shared" si="3"/>
        <v>45323</v>
      </c>
      <c r="B21" s="27">
        <f t="shared" si="4"/>
        <v>45351</v>
      </c>
      <c r="C21" s="23">
        <v>0.2331</v>
      </c>
      <c r="D21" s="18">
        <f t="shared" si="1"/>
        <v>0.34965000000000002</v>
      </c>
      <c r="E21" s="18">
        <f t="shared" si="2"/>
        <v>2.5301902552775868E-2</v>
      </c>
      <c r="F21" s="24">
        <f t="shared" si="0"/>
        <v>29</v>
      </c>
      <c r="G21" s="25">
        <f t="shared" si="5"/>
        <v>683731.56179200555</v>
      </c>
    </row>
    <row r="22" spans="1:7" x14ac:dyDescent="0.2">
      <c r="A22" s="17">
        <f t="shared" si="3"/>
        <v>45352</v>
      </c>
      <c r="B22" s="27">
        <v>45369</v>
      </c>
      <c r="C22" s="23">
        <v>0.222</v>
      </c>
      <c r="D22" s="18">
        <f t="shared" si="1"/>
        <v>0.33300000000000002</v>
      </c>
      <c r="E22" s="18">
        <f t="shared" si="2"/>
        <v>2.4241839479260285E-2</v>
      </c>
      <c r="F22" s="24">
        <f t="shared" si="0"/>
        <v>18</v>
      </c>
      <c r="G22" s="25">
        <f t="shared" si="5"/>
        <v>406604.82458033302</v>
      </c>
    </row>
    <row r="24" spans="1:7" x14ac:dyDescent="0.2">
      <c r="A24" s="28" t="s">
        <v>12</v>
      </c>
      <c r="B24" s="29"/>
      <c r="C24" s="29"/>
      <c r="D24" s="29"/>
      <c r="E24" s="30"/>
      <c r="F24" s="31"/>
      <c r="G24" s="32">
        <f>SUM(G6:G22)</f>
        <v>12872089.035218373</v>
      </c>
    </row>
    <row r="25" spans="1:7" x14ac:dyDescent="0.2">
      <c r="A25" s="28" t="s">
        <v>13</v>
      </c>
      <c r="B25" s="29"/>
      <c r="C25" s="29"/>
      <c r="D25" s="29"/>
      <c r="E25" s="30"/>
      <c r="F25" s="31"/>
      <c r="G25" s="33">
        <f>B2</f>
        <v>27954756</v>
      </c>
    </row>
    <row r="26" spans="1:7" x14ac:dyDescent="0.2">
      <c r="A26" s="34" t="s">
        <v>14</v>
      </c>
      <c r="B26" s="35"/>
      <c r="C26" s="35"/>
      <c r="D26" s="35"/>
      <c r="E26" s="36"/>
      <c r="F26" s="31"/>
      <c r="G26" s="37">
        <f>G24+G25</f>
        <v>40826845.035218373</v>
      </c>
    </row>
  </sheetData>
  <mergeCells count="6">
    <mergeCell ref="A4:B4"/>
    <mergeCell ref="D4:E4"/>
    <mergeCell ref="F4:G4"/>
    <mergeCell ref="A24:E24"/>
    <mergeCell ref="A25:E25"/>
    <mergeCell ref="A26:E2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Capital e intereses</vt:lpstr>
      <vt:lpstr>Intereses monto adeudado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luisa perez</dc:creator>
  <cp:lastModifiedBy>luisa perez</cp:lastModifiedBy>
  <dcterms:created xsi:type="dcterms:W3CDTF">2024-03-11T20:13:19Z</dcterms:created>
  <dcterms:modified xsi:type="dcterms:W3CDTF">2024-03-11T20:15:18Z</dcterms:modified>
</cp:coreProperties>
</file>