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ljurado\Downloads\"/>
    </mc:Choice>
  </mc:AlternateContent>
  <xr:revisionPtr revIDLastSave="0" documentId="13_ncr:1_{F49BAD5A-0E1A-48A8-86BA-53C77679681A}" xr6:coauthVersionLast="47" xr6:coauthVersionMax="47" xr10:uidLastSave="{00000000-0000-0000-0000-000000000000}"/>
  <bookViews>
    <workbookView xWindow="15180" yWindow="105" windowWidth="13680" windowHeight="15465" firstSheet="5" activeTab="5"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8" l="1"/>
  <c r="B2" i="17"/>
  <c r="B2" i="14"/>
  <c r="B16" i="18"/>
  <c r="B27" i="18" s="1"/>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6" i="1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4" i="11" s="1"/>
  <c r="B5" i="10"/>
  <c r="B5" i="11" s="1"/>
  <c r="B6" i="10"/>
  <c r="B3" i="11"/>
  <c r="B28" i="11" l="1"/>
  <c r="B9" i="17"/>
</calcChain>
</file>

<file path=xl/sharedStrings.xml><?xml version="1.0" encoding="utf-8"?>
<sst xmlns="http://schemas.openxmlformats.org/spreadsheetml/2006/main" count="273" uniqueCount="186">
  <si>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</si>
  <si>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</si>
  <si>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</si>
  <si>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</si>
  <si>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</si>
  <si>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</si>
  <si>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</si>
  <si>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</si>
  <si>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</si>
  <si>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</si>
  <si>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</si>
  <si>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</si>
  <si>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</si>
  <si>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</si>
  <si>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</si>
  <si>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</si>
  <si>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</si>
  <si>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</si>
  <si>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</si>
  <si>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</si>
  <si>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</si>
  <si>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</si>
  <si>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</si>
  <si>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</si>
  <si>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</si>
  <si>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</si>
  <si>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</si>
  <si>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</si>
  <si>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</si>
  <si>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</si>
  <si>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</si>
  <si>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</si>
  <si>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</si>
  <si>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</si>
  <si>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</si>
  <si>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</si>
  <si>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</si>
  <si>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</si>
  <si>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</si>
  <si>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</si>
  <si>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</si>
  <si>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</si>
  <si>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</si>
  <si>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</si>
  <si>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</si>
  <si>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</si>
  <si>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</si>
  <si>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</si>
  <si>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</si>
  <si>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</si>
  <si>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</si>
  <si>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</si>
  <si>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</si>
  <si>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</si>
  <si>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</si>
  <si>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</si>
  <si>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</si>
  <si>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</si>
  <si>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</si>
  <si>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</si>
  <si>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</si>
  <si>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</si>
  <si>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</si>
  <si>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</si>
  <si>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</si>
  <si>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</si>
  <si>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</si>
  <si>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</si>
  <si>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</si>
  <si>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</si>
  <si>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</si>
  <si>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</si>
  <si>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</si>
  <si>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</si>
  <si>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</si>
  <si>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</si>
  <si>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</si>
  <si>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</si>
  <si>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</si>
  <si>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</si>
  <si>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</si>
  <si>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</si>
  <si>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</si>
  <si>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</si>
  <si>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</si>
  <si>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</si>
  <si>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</si>
  <si>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</si>
  <si>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</si>
  <si>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</si>
  <si>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</si>
  <si>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</si>
  <si>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</si>
  <si>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</si>
  <si>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</si>
  <si>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</si>
  <si>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</si>
  <si>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</si>
  <si>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</si>
  <si>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</si>
  <si>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</si>
  <si>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</si>
  <si>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</si>
  <si>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</si>
  <si>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</si>
  <si>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</si>
  <si>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</si>
  <si>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</si>
  <si>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</si>
  <si>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</si>
  <si>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</si>
  <si>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</si>
  <si>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</si>
  <si>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</si>
  <si>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</si>
  <si>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</si>
  <si>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</si>
  <si>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</si>
  <si>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</si>
  <si>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</si>
  <si>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</si>
  <si>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</si>
  <si>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</si>
  <si>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</si>
  <si>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</si>
  <si>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</si>
  <si>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</si>
  <si>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</si>
  <si>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</si>
  <si>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</si>
  <si>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</si>
  <si>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</si>
  <si>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</si>
  <si>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</si>
  <si>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</si>
  <si>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</si>
  <si>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HECHOS</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</si>
  <si>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</si>
  <si>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</si>
  <si>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</si>
  <si>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</si>
  <si>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</si>
  <si>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</si>
  <si>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</si>
  <si>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</si>
  <si>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</si>
  <si>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</si>
  <si>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</si>
  <si>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</si>
  <si>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</si>
  <si>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</si>
  <si>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</si>
  <si>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</si>
  <si>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</si>
  <si>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</si>
  <si>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</si>
  <si>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</si>
  <si>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</si>
  <si>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</si>
  <si>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</si>
  <si>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</si>
  <si>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</si>
  <si>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</si>
  <si>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</si>
  <si>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</si>
  <si>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</si>
  <si>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</si>
  <si>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</si>
  <si>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</si>
  <si>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</si>
  <si>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</si>
  <si>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</si>
  <si>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</si>
  <si>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</si>
  <si>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</si>
  <si>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 xml:space="preserve">COMENTARIOS CLASIFICACIÓN Y VALOR CONTINGENCIA </t>
  </si>
  <si>
    <t>VISTO BUENO OUTSOURCING</t>
  </si>
  <si>
    <t>AUTORIZACIÓN COMPAÑÍA SUMA</t>
  </si>
  <si>
    <t xml:space="preserve">AUTORIZACIÓN COMPAÑÍA COMENTARIOS </t>
  </si>
  <si>
    <t xml:space="preserve">COMENTARIO Y MOTIVO DE ACTUALIZACIÓN DE CONTINGENCIA </t>
  </si>
  <si>
    <t>54497231 - Apl. 8745</t>
  </si>
  <si>
    <t>7600133330042016003050</t>
  </si>
  <si>
    <t>JUZGADO 14 ADMINISTRATIVO DEL CIRCUITO DE CALI</t>
  </si>
  <si>
    <t>CLARA INES GARCIA GIRONZA|JOHN EYDER SANABRIA GARCIA|LEIDY GIOVANNA SANABRIA GARCIA|XIOMARA VANESSA SALDAÑA SANCHEZ|EDWIN ALBERTO SANABRIA GARCIA CC 94150759|ALBERTO SANABRIA|JOHN DANNY SANABRIA GARCIA</t>
  </si>
  <si>
    <t>ALLIANZ SEGUROS S.A.|MERCADEO TECNOLOGIA Y TELECOMUNICACION MERCATEL S.A.S.|MUNICIPIO DE SANTIAGO DE CALI|TELMEX COLOMBIA S.A.|EMPRESAS MUNICIPALES DE CALI EMCALI E.I.C.E. E.S.P.</t>
  </si>
  <si>
    <t xml:space="preserve">me permito remitir la recalificación de la contingencia del proceso de la referencia. Esto teniendo en cuenta la sentencia de primera instancia No. 65 del 22 de abril de 2025, la cual resultó favorable a los intereses de la Compañía. 
CALIFICACIÓN: La contingencia se cambia a EVENTUAL, toda vez que, el contrato de seguro presta cobertura temporal y material, y aunque existe sentencia de primera instancia favorable dentro del trámite de segunda instancia puede llegarse a confirmar la responsabilidad de la compañía asegurada.
La Póliza de Responsabilidad Civil Extracontractual No. 21311759 cuyo tomador es Empresas Municipales de Cali - EMCALI E.I.C.E. E.S.P., presta cobertura material y temporal de conformidad con los hechos y pretensiones expuestas en la demanda. Frente a la cobertura temporal, debe decirse que su modalidad es SUNSET, la cual ampara la responsabilidad civil derivada de daños causados a terceros durante la vigencia de la póliza y que sean reclamados por primera vez al asegurado durante la vigencia de la póliza o en un plazo máximo de 2 años siguientes a la terminación de la vigencia anual del contrato. En consecuencia, el contrato de seguro presta cobertura por su temporalidad, toda vez que el hecho ocurrió el 13 de enero de 2014 y la vigencia de la póliza comprende desde el 01 de mayo de 2013 al 28 de febrero de 2014. Y la reclamación al asegurado se presentó el 01 de octubre de 2015 con la solicitud de audiencia de conciliación extrajudicial de acuerdo a la constancia de no acuerdo expedida por la Procuraduría 165 Judicial II para Asuntos Administrativos, es decir, dentro de los 2 años posteriores a la fecha en la que terminó la vigencia del seguro. Aunado a ello presta cobertura material toda vez que ampara la responsabilidad civil extracontractual al tener amparo de Predios, Labores y Operaciones.
En relación con la responsabilidad de Empresas Municipales de Cali – EMCALI E.I.C.E. E.S.P., se advierte que en el expediente obran oficios emitidos por la entidad, en los cuales se certifica que, al momento de la inspección, las redes eléctricas cumplían con las distancias mínimas exigidas por el Reglamento Técnico de Instalaciones Eléctricas - RETIE respecto del primer piso del inmueble ubicado en la Carrera 10A No. 57-27 de la ciudad de Cali. Asimismo, se dejó constancia de que dicha edificación había sido objeto de modificaciones estructurales posteriores. En particular, el Oficio No. 521.5-DM-001823 del 16 de junio de 2017 señala que el poste nodo 5229146 y las redes eléctricas asociadas se encontraban a una distancia de 2.80 metros desde la fachada original del primer piso, distancia que se habría reducido como consecuencia de intervenciones no autorizadas en la construcción. No obstante, el expediente carece de prueba que permita establecer con certeza la fecha de instalación de las redes eléctricas, así como la fecha y el alcance de las construcciones realizadas en el inmueble. Adicionalmente, se estableció que la edificación fue levantada de manera irregular, sin la correspondiente licencia de construcción. También se acreditó que los señores Edwin Alberto Sanabria y Duban Baldomiro Ruiz ingresaron al inmueble a pesar de ser conscientes del riesgo que representaba la proximidad de las redes eléctricas. El accidente ocurrió cuando uno de ellos manipuló un tubo metálico (material de obra disponible en el lugar), el cual entró en contacto con la red de energía, ocasionando las graves lesiones que dieron origen a la presente controversia. 
En la sentencia de primera instancia, el Juzgado Catorce Administrativo del Circuito de Cali concluyó que el juicio de imputación aplicable a EMCALI E.I.C.E. E.S.P. era el de riesgo excepcional, dada la naturaleza peligrosa de la actividad de conducción eléctrica. En ese contexto, consideró que la modificación irregular del inmueble no constituía una causa extraña que exonerara de responsabilidad a la entidad. Para él juzgador fue la conducta de las propias víctimas la que resultó determinante en la producción del daño, ya que, conforme a las declaraciones obrantes en el expediente, estas eran plenamente conscientes de que la cercanía de las redes eléctricas infringía el Reglamento Técnico de Instalaciones Eléctricas - RETIE, así como del riesgo que implicaba intervenir en una edificación en proceso de construcción. A pesar de ello, decidieron asumir voluntariamente tal riesgo.
Si bien la conducción eléctrica se clasifica como una actividad peligrosa y, en principio, se encuentra sujeta a un régimen de responsabilidad objetiva bajo el título de imputación por riesgo excepcional, la jurisprudencia del Consejo de Estado ha reiterado que el artículo 90 de la Constitución Política no consagra un régimen exclusivo de responsabilidad estatal. Por el contrario, admite la aplicación de distintos títulos de imputación, como la falla en el servicio, dependiendo de las características del caso concreto y del análisis probatorio correspondiente. Desde esta perspectiva, si el Tribunal opta por analizar el caso bajo el título de falla del servicio, debe advertirse que no se encuentra acreditado un incumplimiento atribuible a EMCALI E.I.C.E. E.S.P. De conformidad con los documentos que obran en el expediente, la infraestructura eléctrica cumplía con las distancias mínimas exigidas por el Reglamento Técnico de Instalaciones Eléctricas - RETIE respecto de la fachada del primer piso del inmueble. Además, se ha demostrado que las modificaciones estructurales al inmueble fueron realizadas sin la respectiva licencia urbanística y sin conocimiento previo por parte de EMCALI, alterando las condiciones iniciales de seguridad que cumplían con la normativa técnica.
Por el contrario, si el Tribunal considera aplicable el título de imputación por riesgo excepcional, debe tenerse en cuenta que la jurisprudencia del Tribunal Administrativo del Valle del Cauca y del Consejo de Estado ha señalado que la existencia de una causa extraña, como el hecho de un tercero o la culpa exclusiva de la víctima, no excluye automáticamente la responsabilidad de la empresa prestadora del servicio público. Esto ocurre particularmente cuando existe evidencia de una omisión en la gestión del riesgo, como la falta de medidas adecuadas de prevención, vigilancia o mantenimiento en zonas donde las redes eléctricas se encuentran próximas a edificaciones habitadas. En efecto, si no se confirma la sentencia de primera instancia —que reconoció la culpa exclusiva de las víctimas—, podría configurarse una concurrencia de culpas, dado que la producción del daño no sería atribuible exclusivamente al actuar imprudente de los afectados o al incumplimiento del propietario del inmueble, sino también a una eventual falta de diligencia técnica por parte de EMCALI en la identificación y control de condiciones de riesgo. En consecuencia, la decisión final dependerá del análisis que realice el despacho judicial de segunda instancia sobre el título de imputación aplicable y la valoración probatoria correspondiente.
Lo señalado,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</si>
</sst>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3" fillId="2" borderId="11"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1" xfId="0" applyBorder="1" applyAlignment="1">
      <alignment horizontal="justify"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B1" zoomScaleNormal="100" workbookViewId="0">
      <selection activeCell="B8" sqref="B8:C8"/>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57" t="s">
        <v>29</v>
      </c>
      <c r="B1" s="57"/>
      <c r="C1" s="57"/>
    </row>
    <row r="2" spans="1:3" x14ac:dyDescent="0.25">
      <c r="A2" s="5" t="s">
        <v>119</v>
      </c>
      <c r="B2" s="60" t="s">
        <v>181</v>
      </c>
      <c r="C2" s="61"/>
    </row>
    <row r="3" spans="1:3" x14ac:dyDescent="0.25">
      <c r="A3" s="5" t="s">
        <v>110</v>
      </c>
      <c r="B3" s="58" t="s">
        <v>182</v>
      </c>
      <c r="C3" s="59"/>
    </row>
    <row r="4" spans="1:3" x14ac:dyDescent="0.25">
      <c r="A4" s="5" t="s">
        <v>120</v>
      </c>
      <c r="B4" s="58" t="s">
        <v>184</v>
      </c>
      <c r="C4" s="59"/>
    </row>
    <row r="5" spans="1:3" ht="14.45" customHeight="1" x14ac:dyDescent="0.25">
      <c r="A5" s="5" t="s">
        <v>121</v>
      </c>
      <c r="B5" s="58" t="s">
        <v>183</v>
      </c>
      <c r="C5" s="59"/>
    </row>
    <row r="6" spans="1:3" x14ac:dyDescent="0.25">
      <c r="A6" s="5" t="s">
        <v>122</v>
      </c>
      <c r="B6" s="45" t="s">
        <v>111</v>
      </c>
      <c r="C6" s="45"/>
    </row>
    <row r="7" spans="1:3" x14ac:dyDescent="0.25">
      <c r="A7" s="5" t="s">
        <v>123</v>
      </c>
      <c r="B7" s="58" t="s">
        <v>123</v>
      </c>
      <c r="C7" s="59"/>
    </row>
    <row r="8" spans="1:3" x14ac:dyDescent="0.25">
      <c r="A8" s="5" t="s">
        <v>124</v>
      </c>
      <c r="B8" s="55" t="s">
        <v>124</v>
      </c>
      <c r="C8" s="56"/>
    </row>
    <row r="9" spans="1:3" x14ac:dyDescent="0.25">
      <c r="A9" s="5" t="s">
        <v>125</v>
      </c>
      <c r="B9" s="55" t="s">
        <v>125</v>
      </c>
      <c r="C9" s="56"/>
    </row>
    <row r="10" spans="1:3" x14ac:dyDescent="0.25">
      <c r="A10" s="5" t="s">
        <v>126</v>
      </c>
      <c r="B10" s="55" t="s">
        <v>126</v>
      </c>
      <c r="C10" s="56"/>
    </row>
    <row r="11" spans="1:3" ht="23.25" customHeight="1" x14ac:dyDescent="0.25">
      <c r="A11" s="5" t="s">
        <v>16</v>
      </c>
      <c r="B11" s="55" t="s">
        <v>16</v>
      </c>
      <c r="C11" s="56"/>
    </row>
    <row r="12" spans="1:3" x14ac:dyDescent="0.25">
      <c r="A12" s="46" t="s">
        <v>135</v>
      </c>
      <c r="B12" s="45" t="s">
        <v>136</v>
      </c>
      <c r="C12" s="45"/>
    </row>
    <row r="13" spans="1:3" ht="30" customHeight="1" x14ac:dyDescent="0.25">
      <c r="A13" s="46"/>
      <c r="B13" s="45"/>
      <c r="C13" s="45"/>
    </row>
    <row r="14" spans="1:3" ht="73.5" customHeight="1" x14ac:dyDescent="0.25">
      <c r="A14" s="46"/>
      <c r="B14" s="45"/>
      <c r="C14" s="45"/>
    </row>
    <row r="15" spans="1:3" x14ac:dyDescent="0.25">
      <c r="A15" s="5" t="s">
        <v>127</v>
      </c>
      <c r="B15" s="49">
        <f>SUM(C17,C18,C20,C21,C23)</f>
        <v>0</v>
      </c>
      <c r="C15" s="50"/>
    </row>
    <row r="16" spans="1:3" ht="33.75" customHeight="1" x14ac:dyDescent="0.25">
      <c r="A16" s="51" t="s">
        <v>128</v>
      </c>
      <c r="B16" s="52" t="s">
        <v>35</v>
      </c>
      <c r="C16" s="52"/>
    </row>
    <row r="17" spans="1:3" ht="33.75" customHeight="1" x14ac:dyDescent="0.25">
      <c r="A17" s="51"/>
      <c r="B17" s="11" t="s">
        <v>36</v>
      </c>
      <c r="C17" s="6"/>
    </row>
    <row r="18" spans="1:3" ht="33.75" customHeight="1" x14ac:dyDescent="0.25">
      <c r="A18" s="51"/>
      <c r="B18" s="11" t="s">
        <v>37</v>
      </c>
      <c r="C18" s="6"/>
    </row>
    <row r="19" spans="1:3" x14ac:dyDescent="0.25">
      <c r="A19" s="51"/>
      <c r="B19" s="53" t="s">
        <v>38</v>
      </c>
      <c r="C19" s="54"/>
    </row>
    <row r="20" spans="1:3" x14ac:dyDescent="0.25">
      <c r="A20" s="51"/>
      <c r="B20" s="11"/>
      <c r="C20" s="6"/>
    </row>
    <row r="21" spans="1:3" x14ac:dyDescent="0.25">
      <c r="A21" s="51"/>
      <c r="B21" s="11"/>
      <c r="C21" s="6"/>
    </row>
    <row r="22" spans="1:3" x14ac:dyDescent="0.25">
      <c r="A22" s="51"/>
      <c r="B22" s="53" t="s">
        <v>92</v>
      </c>
      <c r="C22" s="54"/>
    </row>
    <row r="23" spans="1:3" x14ac:dyDescent="0.25">
      <c r="A23" s="51"/>
      <c r="B23" s="11"/>
      <c r="C23" s="16"/>
    </row>
    <row r="24" spans="1:3" x14ac:dyDescent="0.25">
      <c r="A24" s="5" t="s">
        <v>129</v>
      </c>
      <c r="B24" s="45"/>
      <c r="C24" s="45"/>
    </row>
    <row r="25" spans="1:3" x14ac:dyDescent="0.25">
      <c r="A25" s="5" t="s">
        <v>130</v>
      </c>
      <c r="B25" s="45"/>
      <c r="C25" s="45"/>
    </row>
    <row r="26" spans="1:3" x14ac:dyDescent="0.25">
      <c r="A26" s="5" t="s">
        <v>131</v>
      </c>
      <c r="B26" s="45"/>
      <c r="C26" s="45"/>
    </row>
    <row r="27" spans="1:3" x14ac:dyDescent="0.25">
      <c r="A27" s="5" t="s">
        <v>132</v>
      </c>
      <c r="B27" s="47"/>
      <c r="C27" s="48"/>
    </row>
    <row r="28" spans="1:3" x14ac:dyDescent="0.25">
      <c r="A28" s="5" t="s">
        <v>133</v>
      </c>
      <c r="B28" s="44"/>
      <c r="C28" s="44"/>
    </row>
    <row r="29" spans="1:3" x14ac:dyDescent="0.25">
      <c r="A29" s="5" t="s">
        <v>134</v>
      </c>
      <c r="B29" s="45"/>
      <c r="C29" s="45"/>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C19" sqref="C1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72" t="s">
        <v>28</v>
      </c>
      <c r="B1" s="72"/>
      <c r="C1" s="72"/>
    </row>
    <row r="2" spans="1:3" x14ac:dyDescent="0.25">
      <c r="A2" s="13" t="s">
        <v>14</v>
      </c>
      <c r="B2" s="73" t="s">
        <v>180</v>
      </c>
      <c r="C2" s="48"/>
    </row>
    <row r="3" spans="1:3" x14ac:dyDescent="0.25">
      <c r="A3" s="5" t="s">
        <v>2</v>
      </c>
      <c r="B3" s="45">
        <v>7.6001333300420097E+21</v>
      </c>
      <c r="C3" s="45"/>
    </row>
    <row r="4" spans="1:3" x14ac:dyDescent="0.25">
      <c r="A4" s="5" t="s">
        <v>0</v>
      </c>
      <c r="B4" s="45" t="str">
        <f>'GENERALES NOTA 322'!B3:C3</f>
        <v>JUZGADO 14 ADMINISTRATIVO DEL CIRCUITO DE CALI</v>
      </c>
      <c r="C4" s="45"/>
    </row>
    <row r="5" spans="1:3" x14ac:dyDescent="0.25">
      <c r="A5" s="5" t="s">
        <v>93</v>
      </c>
      <c r="B5" s="45" t="str">
        <f>'GENERALES NOTA 322'!B4:C4</f>
        <v>ALLIANZ SEGUROS S.A.|MERCADEO TECNOLOGIA Y TELECOMUNICACION MERCATEL S.A.S.|MUNICIPIO DE SANTIAGO DE CALI|TELMEX COLOMBIA S.A.|EMPRESAS MUNICIPALES DE CALI EMCALI E.I.C.E. E.S.P.</v>
      </c>
      <c r="C5" s="45"/>
    </row>
    <row r="6" spans="1:3" x14ac:dyDescent="0.25">
      <c r="A6" s="5" t="s">
        <v>1</v>
      </c>
      <c r="B6" s="45" t="str">
        <f>'GENERALES NOTA 322'!B5:C5</f>
        <v>CLARA INES GARCIA GIRONZA|JOHN EYDER SANABRIA GARCIA|LEIDY GIOVANNA SANABRIA GARCIA|XIOMARA VANESSA SALDAÑA SANCHEZ|EDWIN ALBERTO SANABRIA GARCIA CC 94150759|ALBERTO SANABRIA|JOHN DANNY SANABRIA GARCIA</v>
      </c>
      <c r="C6" s="45"/>
    </row>
    <row r="7" spans="1:3" x14ac:dyDescent="0.25">
      <c r="A7" s="5" t="s">
        <v>94</v>
      </c>
      <c r="B7" s="45" t="str">
        <f>'GENERALES NOTA 322'!B6:C6</f>
        <v>LLAMADA EN GARANTIA</v>
      </c>
      <c r="C7" s="45"/>
    </row>
    <row r="8" spans="1:3" x14ac:dyDescent="0.25">
      <c r="A8" s="13" t="s">
        <v>15</v>
      </c>
      <c r="B8" s="45"/>
      <c r="C8" s="45"/>
    </row>
    <row r="9" spans="1:3" x14ac:dyDescent="0.25">
      <c r="A9" s="13" t="s">
        <v>16</v>
      </c>
      <c r="B9" s="45"/>
      <c r="C9" s="45"/>
    </row>
    <row r="10" spans="1:3" x14ac:dyDescent="0.25">
      <c r="A10" s="13" t="s">
        <v>61</v>
      </c>
      <c r="B10" s="47"/>
      <c r="C10" s="74"/>
    </row>
    <row r="11" spans="1:3" x14ac:dyDescent="0.25">
      <c r="A11" s="13" t="s">
        <v>100</v>
      </c>
      <c r="B11" s="47"/>
      <c r="C11" s="48"/>
    </row>
    <row r="12" spans="1:3" x14ac:dyDescent="0.25">
      <c r="A12" s="13" t="s">
        <v>47</v>
      </c>
      <c r="B12" s="58"/>
      <c r="C12" s="59"/>
    </row>
    <row r="13" spans="1:3" x14ac:dyDescent="0.25">
      <c r="A13" s="13" t="s">
        <v>17</v>
      </c>
      <c r="B13" s="45"/>
      <c r="C13" s="45"/>
    </row>
    <row r="14" spans="1:3" x14ac:dyDescent="0.25">
      <c r="A14" s="13" t="s">
        <v>18</v>
      </c>
      <c r="B14" s="45"/>
      <c r="C14" s="45"/>
    </row>
    <row r="15" spans="1:3" x14ac:dyDescent="0.25">
      <c r="A15" s="13" t="s">
        <v>19</v>
      </c>
      <c r="B15" s="45"/>
      <c r="C15" s="45"/>
    </row>
    <row r="16" spans="1:3" x14ac:dyDescent="0.25">
      <c r="A16" s="70" t="s">
        <v>20</v>
      </c>
      <c r="B16" s="45"/>
      <c r="C16" s="45"/>
    </row>
    <row r="17" spans="1:3" x14ac:dyDescent="0.25">
      <c r="A17" s="71"/>
      <c r="B17" s="9" t="s">
        <v>27</v>
      </c>
      <c r="C17" s="10" t="s">
        <v>4</v>
      </c>
    </row>
    <row r="18" spans="1:3" x14ac:dyDescent="0.25">
      <c r="A18" s="71"/>
      <c r="B18" s="11"/>
      <c r="C18" s="11"/>
    </row>
    <row r="19" spans="1:3" x14ac:dyDescent="0.25">
      <c r="A19" s="71"/>
      <c r="B19" s="11"/>
      <c r="C19" s="11"/>
    </row>
    <row r="20" spans="1:3" x14ac:dyDescent="0.25">
      <c r="A20" s="71"/>
      <c r="B20" s="11"/>
      <c r="C20" s="11"/>
    </row>
    <row r="21" spans="1:3" x14ac:dyDescent="0.25">
      <c r="A21" s="13" t="s">
        <v>13</v>
      </c>
      <c r="B21" s="45"/>
      <c r="C21" s="45"/>
    </row>
    <row r="22" spans="1:3" x14ac:dyDescent="0.25">
      <c r="A22" s="13" t="s">
        <v>48</v>
      </c>
      <c r="B22" s="58"/>
      <c r="C22" s="59"/>
    </row>
    <row r="23" spans="1:3" x14ac:dyDescent="0.25">
      <c r="A23" s="13" t="s">
        <v>5</v>
      </c>
      <c r="B23" s="45"/>
      <c r="C23" s="45"/>
    </row>
    <row r="24" spans="1:3" x14ac:dyDescent="0.25">
      <c r="A24" s="13" t="s">
        <v>59</v>
      </c>
      <c r="B24" s="45"/>
      <c r="C24" s="45"/>
    </row>
    <row r="25" spans="1:3" x14ac:dyDescent="0.25">
      <c r="A25" s="13" t="s">
        <v>26</v>
      </c>
      <c r="B25" s="45"/>
      <c r="C25" s="45"/>
    </row>
    <row r="26" spans="1:3" x14ac:dyDescent="0.25">
      <c r="A26" s="12" t="s">
        <v>60</v>
      </c>
      <c r="B26" s="45"/>
      <c r="C26" s="45"/>
    </row>
    <row r="27" spans="1:3" x14ac:dyDescent="0.25">
      <c r="A27" s="69" t="s">
        <v>51</v>
      </c>
      <c r="B27" s="69"/>
      <c r="C27" s="69"/>
    </row>
    <row r="28" spans="1:3" ht="14.45" customHeight="1" x14ac:dyDescent="0.25">
      <c r="A28" s="64" t="s">
        <v>25</v>
      </c>
      <c r="B28" s="65"/>
      <c r="C28" s="30"/>
    </row>
    <row r="29" spans="1:3" ht="14.45" customHeight="1" x14ac:dyDescent="0.25">
      <c r="A29" s="66" t="s">
        <v>24</v>
      </c>
      <c r="B29" s="67"/>
      <c r="C29" s="30"/>
    </row>
    <row r="30" spans="1:3" ht="14.45" customHeight="1" x14ac:dyDescent="0.25">
      <c r="A30" s="66" t="s">
        <v>23</v>
      </c>
      <c r="B30" s="67"/>
      <c r="C30" s="31"/>
    </row>
    <row r="31" spans="1:3" ht="14.45" customHeight="1" x14ac:dyDescent="0.25">
      <c r="A31" s="66" t="s">
        <v>137</v>
      </c>
      <c r="B31" s="67"/>
      <c r="C31" s="30"/>
    </row>
    <row r="32" spans="1:3" x14ac:dyDescent="0.25">
      <c r="A32" s="66" t="s">
        <v>138</v>
      </c>
      <c r="B32" s="67"/>
      <c r="C32" s="30"/>
    </row>
    <row r="33" spans="1:3" ht="14.45" customHeight="1" x14ac:dyDescent="0.25">
      <c r="A33" s="66" t="s">
        <v>141</v>
      </c>
      <c r="B33" s="67"/>
      <c r="C33" s="30"/>
    </row>
    <row r="34" spans="1:3" ht="14.45" customHeight="1" x14ac:dyDescent="0.25">
      <c r="A34" s="66" t="s">
        <v>78</v>
      </c>
      <c r="B34" s="67"/>
      <c r="C34" s="32"/>
    </row>
    <row r="35" spans="1:3" x14ac:dyDescent="0.25">
      <c r="A35" s="64" t="s">
        <v>90</v>
      </c>
      <c r="B35" s="65"/>
      <c r="C35" s="33"/>
    </row>
    <row r="36" spans="1:3" x14ac:dyDescent="0.25">
      <c r="A36" s="68" t="s">
        <v>72</v>
      </c>
      <c r="B36" s="68"/>
      <c r="C36" s="68"/>
    </row>
    <row r="37" spans="1:3" x14ac:dyDescent="0.25">
      <c r="A37" s="62" t="s">
        <v>73</v>
      </c>
      <c r="B37" s="62"/>
      <c r="C37" s="11"/>
    </row>
    <row r="38" spans="1:3" x14ac:dyDescent="0.25">
      <c r="A38" s="62" t="s">
        <v>74</v>
      </c>
      <c r="B38" s="62"/>
      <c r="C38" s="11"/>
    </row>
    <row r="39" spans="1:3" x14ac:dyDescent="0.25">
      <c r="A39" s="62" t="s">
        <v>75</v>
      </c>
      <c r="B39" s="62"/>
      <c r="C39" s="11"/>
    </row>
    <row r="40" spans="1:3" x14ac:dyDescent="0.25">
      <c r="A40" s="62" t="s">
        <v>76</v>
      </c>
      <c r="B40" s="62"/>
      <c r="C40" s="11"/>
    </row>
    <row r="41" spans="1:3" x14ac:dyDescent="0.25">
      <c r="A41" s="62" t="s">
        <v>77</v>
      </c>
      <c r="B41" s="62"/>
      <c r="C41" s="11"/>
    </row>
    <row r="42" spans="1:3" x14ac:dyDescent="0.25">
      <c r="A42" s="62" t="s">
        <v>79</v>
      </c>
      <c r="B42" s="62"/>
      <c r="C42" s="11"/>
    </row>
    <row r="43" spans="1:3" x14ac:dyDescent="0.25">
      <c r="A43" s="62" t="s">
        <v>80</v>
      </c>
      <c r="B43" s="62"/>
      <c r="C43" s="11"/>
    </row>
    <row r="44" spans="1:3" x14ac:dyDescent="0.25">
      <c r="A44" s="62" t="s">
        <v>81</v>
      </c>
      <c r="B44" s="62"/>
      <c r="C44" s="11"/>
    </row>
    <row r="45" spans="1:3" x14ac:dyDescent="0.25">
      <c r="A45" s="62" t="s">
        <v>82</v>
      </c>
      <c r="B45" s="62"/>
      <c r="C45" s="11"/>
    </row>
    <row r="46" spans="1:3" x14ac:dyDescent="0.25">
      <c r="A46" s="62" t="s">
        <v>83</v>
      </c>
      <c r="B46" s="62"/>
      <c r="C46" s="11"/>
    </row>
    <row r="47" spans="1:3" x14ac:dyDescent="0.25">
      <c r="A47" s="62" t="s">
        <v>84</v>
      </c>
      <c r="B47" s="62"/>
      <c r="C47" s="11"/>
    </row>
    <row r="48" spans="1:3" x14ac:dyDescent="0.25">
      <c r="A48" s="62" t="s">
        <v>85</v>
      </c>
      <c r="B48" s="62"/>
      <c r="C48" s="11"/>
    </row>
    <row r="49" spans="1:3" x14ac:dyDescent="0.25">
      <c r="A49" s="62" t="s">
        <v>86</v>
      </c>
      <c r="B49" s="62"/>
      <c r="C49" s="11"/>
    </row>
    <row r="50" spans="1:3" x14ac:dyDescent="0.25">
      <c r="A50" s="62" t="s">
        <v>87</v>
      </c>
      <c r="B50" s="62"/>
      <c r="C50" s="11"/>
    </row>
    <row r="51" spans="1:3" x14ac:dyDescent="0.25">
      <c r="A51" s="62" t="s">
        <v>88</v>
      </c>
      <c r="B51" s="62"/>
      <c r="C51" s="11"/>
    </row>
    <row r="52" spans="1:3" x14ac:dyDescent="0.25">
      <c r="A52" s="62" t="s">
        <v>89</v>
      </c>
      <c r="B52" s="62"/>
      <c r="C52" s="11"/>
    </row>
    <row r="53" spans="1:3" x14ac:dyDescent="0.25">
      <c r="A53" s="63"/>
      <c r="B53" s="6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51"/>
  <sheetViews>
    <sheetView topLeftCell="A3" zoomScaleNormal="100" workbookViewId="0">
      <selection activeCell="C20" sqref="C2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2" t="s">
        <v>30</v>
      </c>
      <c r="B1" s="72"/>
      <c r="C1" s="72"/>
    </row>
    <row r="2" spans="1:6" x14ac:dyDescent="0.25">
      <c r="A2" s="20" t="s">
        <v>14</v>
      </c>
      <c r="B2" s="94" t="str">
        <f>'GENERALES NOTA 321'!B2:C2</f>
        <v>54497231 - Apl. 8745</v>
      </c>
      <c r="C2" s="95"/>
    </row>
    <row r="3" spans="1:6" x14ac:dyDescent="0.25">
      <c r="A3" s="21" t="s">
        <v>2</v>
      </c>
      <c r="B3" s="77">
        <f>'GENERALES NOTA 321'!B3:C3</f>
        <v>7.6001333300420097E+21</v>
      </c>
      <c r="C3" s="77"/>
    </row>
    <row r="4" spans="1:6" x14ac:dyDescent="0.25">
      <c r="A4" s="21" t="s">
        <v>0</v>
      </c>
      <c r="B4" s="77" t="str">
        <f>'GENERALES NOTA 321'!B4:C4</f>
        <v>JUZGADO 14 ADMINISTRATIVO DEL CIRCUITO DE CALI</v>
      </c>
      <c r="C4" s="77"/>
    </row>
    <row r="5" spans="1:6" x14ac:dyDescent="0.25">
      <c r="A5" s="21" t="s">
        <v>93</v>
      </c>
      <c r="B5" s="77" t="str">
        <f>'GENERALES NOTA 321'!B5:C5</f>
        <v>ALLIANZ SEGUROS S.A.|MERCADEO TECNOLOGIA Y TELECOMUNICACION MERCATEL S.A.S.|MUNICIPIO DE SANTIAGO DE CALI|TELMEX COLOMBIA S.A.|EMPRESAS MUNICIPALES DE CALI EMCALI E.I.C.E. E.S.P.</v>
      </c>
      <c r="C5" s="77"/>
    </row>
    <row r="6" spans="1:6" ht="14.45" customHeight="1" x14ac:dyDescent="0.25">
      <c r="A6" s="21" t="s">
        <v>1</v>
      </c>
      <c r="B6" s="77" t="str">
        <f>'GENERALES NOTA 321'!B6:C6</f>
        <v>CLARA INES GARCIA GIRONZA|JOHN EYDER SANABRIA GARCIA|LEIDY GIOVANNA SANABRIA GARCIA|XIOMARA VANESSA SALDAÑA SANCHEZ|EDWIN ALBERTO SANABRIA GARCIA CC 94150759|ALBERTO SANABRIA|JOHN DANNY SANABRIA GARCIA</v>
      </c>
      <c r="C6" s="77"/>
    </row>
    <row r="7" spans="1:6" x14ac:dyDescent="0.25">
      <c r="A7" s="21" t="s">
        <v>94</v>
      </c>
      <c r="B7" s="77" t="str">
        <f>'GENERALES NOTA 321'!B7:C7</f>
        <v>LLAMADA EN GARANTIA</v>
      </c>
      <c r="C7" s="77"/>
    </row>
    <row r="8" spans="1:6" ht="30" x14ac:dyDescent="0.25">
      <c r="A8" s="21" t="s">
        <v>33</v>
      </c>
      <c r="B8" s="90">
        <f>'GENERALES NOTA 322'!B15:C15</f>
        <v>0</v>
      </c>
      <c r="C8" s="91"/>
    </row>
    <row r="9" spans="1:6" x14ac:dyDescent="0.25">
      <c r="A9" s="96" t="s">
        <v>34</v>
      </c>
      <c r="B9" s="83" t="s">
        <v>35</v>
      </c>
      <c r="C9" s="84"/>
    </row>
    <row r="10" spans="1:6" x14ac:dyDescent="0.25">
      <c r="A10" s="96"/>
      <c r="B10" s="22" t="s">
        <v>36</v>
      </c>
      <c r="C10" s="19">
        <f>'GENERALES NOTA 322'!C17</f>
        <v>0</v>
      </c>
    </row>
    <row r="11" spans="1:6" x14ac:dyDescent="0.25">
      <c r="A11" s="96"/>
      <c r="B11" s="22" t="s">
        <v>37</v>
      </c>
      <c r="C11" s="19">
        <f>'GENERALES NOTA 322'!C18</f>
        <v>0</v>
      </c>
    </row>
    <row r="12" spans="1:6" x14ac:dyDescent="0.25">
      <c r="A12" s="96"/>
      <c r="B12" s="83"/>
      <c r="C12" s="84"/>
    </row>
    <row r="13" spans="1:6" x14ac:dyDescent="0.25">
      <c r="A13" s="96"/>
      <c r="B13" s="22" t="s">
        <v>96</v>
      </c>
      <c r="C13" s="24"/>
    </row>
    <row r="14" spans="1:6" x14ac:dyDescent="0.25">
      <c r="A14" s="96"/>
      <c r="B14" s="22" t="s">
        <v>97</v>
      </c>
      <c r="C14" s="24"/>
      <c r="E14" t="s">
        <v>46</v>
      </c>
      <c r="F14" s="17">
        <v>0.7</v>
      </c>
    </row>
    <row r="15" spans="1:6" x14ac:dyDescent="0.25">
      <c r="A15" s="23" t="s">
        <v>31</v>
      </c>
      <c r="B15" s="94" t="s">
        <v>44</v>
      </c>
      <c r="C15" s="95"/>
    </row>
    <row r="16" spans="1:6" ht="89.25" customHeight="1" x14ac:dyDescent="0.25">
      <c r="A16" s="21" t="s">
        <v>32</v>
      </c>
      <c r="B16" s="92"/>
      <c r="C16" s="93"/>
    </row>
    <row r="17" spans="1:3" ht="28.5" customHeight="1" x14ac:dyDescent="0.25">
      <c r="A17" s="14" t="s">
        <v>39</v>
      </c>
      <c r="B17" s="79">
        <f>((C19+C20+C22+C23)-C26)*C25*C27</f>
        <v>0</v>
      </c>
      <c r="C17" s="79"/>
    </row>
    <row r="18" spans="1:3" x14ac:dyDescent="0.25">
      <c r="A18" s="23" t="s">
        <v>40</v>
      </c>
      <c r="B18" s="85" t="s">
        <v>35</v>
      </c>
      <c r="C18" s="86"/>
    </row>
    <row r="19" spans="1:3" x14ac:dyDescent="0.25">
      <c r="A19" s="81"/>
      <c r="B19" s="22" t="s">
        <v>36</v>
      </c>
      <c r="C19" s="19"/>
    </row>
    <row r="20" spans="1:3" x14ac:dyDescent="0.25">
      <c r="A20" s="82"/>
      <c r="B20" s="22" t="s">
        <v>37</v>
      </c>
      <c r="C20" s="19">
        <v>0</v>
      </c>
    </row>
    <row r="21" spans="1:3" x14ac:dyDescent="0.25">
      <c r="A21" s="82"/>
      <c r="B21" s="83" t="s">
        <v>38</v>
      </c>
      <c r="C21" s="84"/>
    </row>
    <row r="22" spans="1:3" x14ac:dyDescent="0.25">
      <c r="A22" s="82"/>
      <c r="B22" s="22" t="s">
        <v>96</v>
      </c>
      <c r="C22" s="19">
        <v>0</v>
      </c>
    </row>
    <row r="23" spans="1:3" ht="45" x14ac:dyDescent="0.25">
      <c r="A23" s="82"/>
      <c r="B23" s="22" t="s">
        <v>98</v>
      </c>
      <c r="C23" s="19">
        <v>0</v>
      </c>
    </row>
    <row r="24" spans="1:3" x14ac:dyDescent="0.25">
      <c r="A24" s="82"/>
      <c r="B24" s="83" t="s">
        <v>99</v>
      </c>
      <c r="C24" s="84"/>
    </row>
    <row r="25" spans="1:3" x14ac:dyDescent="0.25">
      <c r="A25" s="25"/>
      <c r="B25" s="22" t="s">
        <v>103</v>
      </c>
      <c r="C25" s="26">
        <v>1</v>
      </c>
    </row>
    <row r="26" spans="1:3" x14ac:dyDescent="0.25">
      <c r="A26" s="27"/>
      <c r="B26" s="22" t="s">
        <v>100</v>
      </c>
      <c r="C26" s="28">
        <v>0</v>
      </c>
    </row>
    <row r="27" spans="1:3" x14ac:dyDescent="0.25">
      <c r="A27" s="27"/>
      <c r="B27" s="22" t="s">
        <v>112</v>
      </c>
      <c r="C27" s="26">
        <v>1</v>
      </c>
    </row>
    <row r="28" spans="1:3" x14ac:dyDescent="0.25">
      <c r="A28" s="18" t="s">
        <v>91</v>
      </c>
      <c r="B28" s="79">
        <f>IFERROR(B17*(VLOOKUP(B15,Hoja2!$G$1:$H$6,2,0)),16666)</f>
        <v>16666</v>
      </c>
      <c r="C28" s="79"/>
    </row>
    <row r="29" spans="1:3" ht="103.5" customHeight="1" x14ac:dyDescent="0.25">
      <c r="A29" s="21" t="s">
        <v>41</v>
      </c>
      <c r="B29" s="80"/>
      <c r="C29" s="77"/>
    </row>
    <row r="30" spans="1:3" ht="132" customHeight="1" x14ac:dyDescent="0.25">
      <c r="A30" s="21" t="s">
        <v>42</v>
      </c>
      <c r="B30" s="87"/>
      <c r="C30" s="88"/>
    </row>
    <row r="31" spans="1:3" ht="26.25" hidden="1" x14ac:dyDescent="0.25">
      <c r="A31" s="78" t="s">
        <v>137</v>
      </c>
      <c r="B31" s="78"/>
      <c r="C31" s="78"/>
    </row>
    <row r="32" spans="1:3" ht="22.5" hidden="1" customHeight="1" x14ac:dyDescent="0.25">
      <c r="A32" s="29" t="s">
        <v>138</v>
      </c>
      <c r="B32" s="77" t="s">
        <v>139</v>
      </c>
      <c r="C32" s="77"/>
    </row>
    <row r="33" spans="1:3" ht="120" hidden="1" customHeight="1" x14ac:dyDescent="0.25">
      <c r="A33" s="29" t="s">
        <v>141</v>
      </c>
      <c r="B33" s="77"/>
      <c r="C33" s="77"/>
    </row>
    <row r="34" spans="1:3" ht="26.1" customHeight="1" x14ac:dyDescent="0.25">
      <c r="A34" s="75" t="s">
        <v>176</v>
      </c>
      <c r="B34" s="75"/>
      <c r="C34" s="75"/>
    </row>
    <row r="35" spans="1:3" x14ac:dyDescent="0.25">
      <c r="A35" s="29" t="s">
        <v>138</v>
      </c>
      <c r="B35" s="76"/>
      <c r="C35" s="76"/>
    </row>
    <row r="36" spans="1:3" ht="78.75" customHeight="1" x14ac:dyDescent="0.25">
      <c r="A36" s="29" t="s">
        <v>175</v>
      </c>
      <c r="B36" s="76"/>
      <c r="C36" s="76"/>
    </row>
    <row r="38" spans="1:3" x14ac:dyDescent="0.25">
      <c r="A38" s="27"/>
      <c r="B38" s="27"/>
      <c r="C38" s="27"/>
    </row>
    <row r="39" spans="1:3" ht="26.25" x14ac:dyDescent="0.25">
      <c r="A39" s="78" t="s">
        <v>169</v>
      </c>
      <c r="B39" s="78"/>
      <c r="C39" s="78"/>
    </row>
    <row r="40" spans="1:3" x14ac:dyDescent="0.25">
      <c r="A40" s="89" t="s">
        <v>172</v>
      </c>
      <c r="B40" s="89"/>
      <c r="C40" s="89"/>
    </row>
    <row r="41" spans="1:3" x14ac:dyDescent="0.25">
      <c r="A41" s="35" t="s">
        <v>151</v>
      </c>
      <c r="B41" s="35" t="s">
        <v>170</v>
      </c>
      <c r="C41" s="36" t="s">
        <v>171</v>
      </c>
    </row>
    <row r="42" spans="1:3" ht="27" x14ac:dyDescent="0.25">
      <c r="A42" s="37" t="s">
        <v>159</v>
      </c>
      <c r="B42" s="38" t="s">
        <v>22</v>
      </c>
      <c r="C42" s="37" t="s">
        <v>173</v>
      </c>
    </row>
    <row r="43" spans="1:3" ht="67.5" x14ac:dyDescent="0.25">
      <c r="A43" s="37" t="s">
        <v>160</v>
      </c>
      <c r="B43" s="38" t="s">
        <v>22</v>
      </c>
      <c r="C43" s="37" t="s">
        <v>152</v>
      </c>
    </row>
    <row r="44" spans="1:3" ht="40.5" x14ac:dyDescent="0.25">
      <c r="A44" s="37" t="s">
        <v>161</v>
      </c>
      <c r="B44" s="38" t="s">
        <v>22</v>
      </c>
      <c r="C44" s="37" t="s">
        <v>174</v>
      </c>
    </row>
    <row r="45" spans="1:3" ht="27" x14ac:dyDescent="0.25">
      <c r="A45" s="37" t="s">
        <v>162</v>
      </c>
      <c r="B45" s="38" t="s">
        <v>22</v>
      </c>
      <c r="C45" s="37" t="s">
        <v>153</v>
      </c>
    </row>
    <row r="46" spans="1:3" x14ac:dyDescent="0.25">
      <c r="A46" s="37" t="s">
        <v>163</v>
      </c>
      <c r="B46" s="38" t="s">
        <v>22</v>
      </c>
      <c r="C46" s="39"/>
    </row>
    <row r="47" spans="1:3" ht="27" x14ac:dyDescent="0.25">
      <c r="A47" s="37" t="s">
        <v>164</v>
      </c>
      <c r="B47" s="38" t="s">
        <v>22</v>
      </c>
      <c r="C47" s="37" t="s">
        <v>154</v>
      </c>
    </row>
    <row r="48" spans="1:3" ht="27" x14ac:dyDescent="0.25">
      <c r="A48" s="37" t="s">
        <v>165</v>
      </c>
      <c r="B48" s="38" t="s">
        <v>22</v>
      </c>
      <c r="C48" s="37" t="s">
        <v>155</v>
      </c>
    </row>
    <row r="49" spans="1:3" x14ac:dyDescent="0.25">
      <c r="A49" s="37" t="s">
        <v>166</v>
      </c>
      <c r="B49" s="38" t="s">
        <v>22</v>
      </c>
      <c r="C49" s="39" t="s">
        <v>156</v>
      </c>
    </row>
    <row r="50" spans="1:3" ht="27" x14ac:dyDescent="0.25">
      <c r="A50" s="37" t="s">
        <v>167</v>
      </c>
      <c r="B50" s="38" t="s">
        <v>22</v>
      </c>
      <c r="C50" s="39" t="s">
        <v>157</v>
      </c>
    </row>
    <row r="51" spans="1:3" ht="27" x14ac:dyDescent="0.25">
      <c r="A51" s="37" t="s">
        <v>168</v>
      </c>
      <c r="B51" s="38" t="s">
        <v>22</v>
      </c>
      <c r="C51" s="39" t="s">
        <v>158</v>
      </c>
    </row>
  </sheetData>
  <sheetProtection algorithmName="SHA-512" hashValue="zSAT2xB9btmtelttzjMmfSFT9j+AL8ls+xlJ5MhS7bocVSue47AHfFYFb5tuCpql/qRsAcZRRe1NS3KXLiJtUA==" saltValue="TTfadjnA+gEECn/xF/E7hw==" spinCount="100000" sheet="1"/>
  <mergeCells count="29">
    <mergeCell ref="B30:C30"/>
    <mergeCell ref="A39:C39"/>
    <mergeCell ref="A40:C40"/>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 ref="A34:C34"/>
    <mergeCell ref="B35:C35"/>
    <mergeCell ref="B36:C36"/>
    <mergeCell ref="B32:C32"/>
    <mergeCell ref="A31:C31"/>
    <mergeCell ref="B33:C33"/>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1BAC47F9-0AC9-4E89-86B6-5623307586E9}">
          <x14:formula1>
            <xm:f>Hoja2!$G$1:$G$7</xm:f>
          </x14:formula1>
          <xm:sqref>B15:C15</xm:sqref>
        </x14:dataValidation>
        <x14:dataValidation type="list" allowBlank="1" showInputMessage="1" showErrorMessage="1" xr:uid="{3CE49A98-EEDD-4B7D-B4D8-704961281855}">
          <x14:formula1>
            <xm:f>Hoja2!$N$1:$N$3</xm:f>
          </x14:formula1>
          <xm:sqref>B32:C32</xm:sqref>
        </x14:dataValidation>
        <x14:dataValidation type="list" allowBlank="1" showInputMessage="1" showErrorMessage="1" xr:uid="{83049F75-6B3F-4CA7-BC9C-9D725204D9BC}">
          <x14:formula1>
            <xm:f>Hoja2!$B$1:$B$2</xm:f>
          </x14:formula1>
          <xm:sqref>B42:B51</xm:sqref>
        </x14:dataValidation>
        <x14:dataValidation type="list" allowBlank="1" showInputMessage="1" showErrorMessage="1" xr:uid="{11744E26-25EB-43BE-A777-528B6FA15594}">
          <x14:formula1>
            <xm:f>Hoja2!$F$1:$F$3</xm:f>
          </x14:formula1>
          <xm:sqref>B35:C35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72" t="s">
        <v>43</v>
      </c>
      <c r="B1" s="72"/>
      <c r="C1" s="72"/>
    </row>
    <row r="2" spans="1:3" ht="17.100000000000001" customHeight="1" x14ac:dyDescent="0.25">
      <c r="A2" s="34" t="s">
        <v>14</v>
      </c>
      <c r="B2" s="47" t="str">
        <f>'GENERALES NOTA 321'!B2:C2</f>
        <v>54497231 - Apl. 8745</v>
      </c>
      <c r="C2" s="48"/>
    </row>
    <row r="3" spans="1:3" ht="15.95" customHeight="1" x14ac:dyDescent="0.25">
      <c r="A3" s="5" t="s">
        <v>119</v>
      </c>
      <c r="B3" s="45" t="str">
        <f>'GENERALES NOTA 322'!B2:C2</f>
        <v>7600133330042016003050</v>
      </c>
      <c r="C3" s="45"/>
    </row>
    <row r="4" spans="1:3" x14ac:dyDescent="0.25">
      <c r="A4" s="5" t="s">
        <v>110</v>
      </c>
      <c r="B4" s="45" t="str">
        <f>'GENERALES NOTA 322'!B3:C3</f>
        <v>JUZGADO 14 ADMINISTRATIVO DEL CIRCUITO DE CALI</v>
      </c>
      <c r="C4" s="45"/>
    </row>
    <row r="5" spans="1:3" ht="29.1" customHeight="1" x14ac:dyDescent="0.25">
      <c r="A5" s="5" t="s">
        <v>120</v>
      </c>
      <c r="B5" s="45" t="str">
        <f>'GENERALES NOTA 322'!B4:C4</f>
        <v>ALLIANZ SEGUROS S.A.|MERCADEO TECNOLOGIA Y TELECOMUNICACION MERCATEL S.A.S.|MUNICIPIO DE SANTIAGO DE CALI|TELMEX COLOMBIA S.A.|EMPRESAS MUNICIPALES DE CALI EMCALI E.I.C.E. E.S.P.</v>
      </c>
      <c r="C5" s="45"/>
    </row>
    <row r="6" spans="1:3" x14ac:dyDescent="0.25">
      <c r="A6" s="5" t="s">
        <v>121</v>
      </c>
      <c r="B6" s="45" t="str">
        <f>'GENERALES NOTA 322'!B5:C5</f>
        <v>CLARA INES GARCIA GIRONZA|JOHN EYDER SANABRIA GARCIA|LEIDY GIOVANNA SANABRIA GARCIA|XIOMARA VANESSA SALDAÑA SANCHEZ|EDWIN ALBERTO SANABRIA GARCIA CC 94150759|ALBERTO SANABRIA|JOHN DANNY SANABRIA GARCIA</v>
      </c>
      <c r="C6" s="45"/>
    </row>
    <row r="7" spans="1:3" ht="43.5" customHeight="1" x14ac:dyDescent="0.25">
      <c r="A7" s="5" t="s">
        <v>122</v>
      </c>
      <c r="B7" s="45" t="str">
        <f>'GENERALES NOTA 322'!B6:C6</f>
        <v>LLAMADA EN GARANTIA</v>
      </c>
      <c r="C7" s="45"/>
    </row>
    <row r="8" spans="1:3" x14ac:dyDescent="0.25">
      <c r="A8" s="5" t="s">
        <v>101</v>
      </c>
      <c r="B8" s="45" t="s">
        <v>44</v>
      </c>
      <c r="C8" s="45"/>
    </row>
    <row r="9" spans="1:3" x14ac:dyDescent="0.25">
      <c r="A9" s="15" t="s">
        <v>40</v>
      </c>
      <c r="B9" s="97"/>
      <c r="C9" s="97"/>
    </row>
    <row r="10" spans="1:3" x14ac:dyDescent="0.25">
      <c r="A10" s="15" t="s">
        <v>142</v>
      </c>
      <c r="B10" s="45"/>
      <c r="C10" s="45"/>
    </row>
    <row r="11" spans="1:3" x14ac:dyDescent="0.25">
      <c r="A11" s="15" t="s">
        <v>141</v>
      </c>
      <c r="B11" s="98"/>
      <c r="C11" s="63"/>
    </row>
    <row r="12" spans="1:3" ht="30" x14ac:dyDescent="0.25">
      <c r="A12" s="5" t="s">
        <v>143</v>
      </c>
      <c r="B12" s="45"/>
      <c r="C12" s="45"/>
    </row>
    <row r="13" spans="1:3" ht="30" x14ac:dyDescent="0.25">
      <c r="A13" s="5" t="s">
        <v>144</v>
      </c>
      <c r="B13" s="45"/>
      <c r="C13" s="45"/>
    </row>
    <row r="14" spans="1:3" x14ac:dyDescent="0.25">
      <c r="A14" s="5" t="s">
        <v>145</v>
      </c>
      <c r="B14" s="47"/>
      <c r="C14" s="48"/>
    </row>
    <row r="15" spans="1:3" x14ac:dyDescent="0.25">
      <c r="A15" s="15" t="s">
        <v>146</v>
      </c>
      <c r="B15" s="45"/>
      <c r="C15" s="45"/>
    </row>
    <row r="16" spans="1:3" ht="100.5" customHeight="1" x14ac:dyDescent="0.25">
      <c r="A16" s="11" t="s">
        <v>147</v>
      </c>
      <c r="B16" s="63"/>
      <c r="C16" s="63"/>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zoomScale="115" zoomScaleNormal="115" workbookViewId="0">
      <selection activeCell="B13" sqref="B13:C13"/>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99" t="s">
        <v>117</v>
      </c>
      <c r="B1" s="99"/>
      <c r="C1" s="99"/>
    </row>
    <row r="2" spans="1:3" x14ac:dyDescent="0.25">
      <c r="A2" s="34" t="s">
        <v>14</v>
      </c>
      <c r="B2" s="47" t="str">
        <f>'GENERALES NOTA 321'!B2:C2</f>
        <v>54497231 - Apl. 8745</v>
      </c>
      <c r="C2" s="48"/>
    </row>
    <row r="3" spans="1:3" ht="23.45" customHeight="1" x14ac:dyDescent="0.25">
      <c r="A3" s="5" t="s">
        <v>2</v>
      </c>
      <c r="B3" s="45" t="str">
        <f>'GENERALES NOTA 322'!B2:C2</f>
        <v>7600133330042016003050</v>
      </c>
      <c r="C3" s="45"/>
    </row>
    <row r="4" spans="1:3" x14ac:dyDescent="0.25">
      <c r="A4" s="5" t="s">
        <v>0</v>
      </c>
      <c r="B4" s="45" t="str">
        <f>'GENERALES NOTA 322'!B3:C3</f>
        <v>JUZGADO 14 ADMINISTRATIVO DEL CIRCUITO DE CALI</v>
      </c>
      <c r="C4" s="45"/>
    </row>
    <row r="5" spans="1:3" x14ac:dyDescent="0.25">
      <c r="A5" s="5" t="s">
        <v>93</v>
      </c>
      <c r="B5" s="45" t="str">
        <f>'GENERALES NOTA 322'!B4:C4</f>
        <v>ALLIANZ SEGUROS S.A.|MERCADEO TECNOLOGIA Y TELECOMUNICACION MERCATEL S.A.S.|MUNICIPIO DE SANTIAGO DE CALI|TELMEX COLOMBIA S.A.|EMPRESAS MUNICIPALES DE CALI EMCALI E.I.C.E. E.S.P.</v>
      </c>
      <c r="C5" s="45"/>
    </row>
    <row r="6" spans="1:3" x14ac:dyDescent="0.25">
      <c r="A6" s="5" t="s">
        <v>1</v>
      </c>
      <c r="B6" s="45" t="str">
        <f>'GENERALES NOTA 322'!B5:C5</f>
        <v>CLARA INES GARCIA GIRONZA|JOHN EYDER SANABRIA GARCIA|LEIDY GIOVANNA SANABRIA GARCIA|XIOMARA VANESSA SALDAÑA SANCHEZ|EDWIN ALBERTO SANABRIA GARCIA CC 94150759|ALBERTO SANABRIA|JOHN DANNY SANABRIA GARCIA</v>
      </c>
      <c r="C6" s="45"/>
    </row>
    <row r="7" spans="1:3" x14ac:dyDescent="0.25">
      <c r="A7" s="5" t="s">
        <v>94</v>
      </c>
      <c r="B7" s="45" t="str">
        <f>'GENERALES NOTA 322'!B6:C6</f>
        <v>LLAMADA EN GARANTIA</v>
      </c>
      <c r="C7" s="45"/>
    </row>
    <row r="8" spans="1:3" x14ac:dyDescent="0.25">
      <c r="A8" s="5" t="s">
        <v>101</v>
      </c>
      <c r="B8" s="45" t="str">
        <f>'GENERALES NOTA 325'!B8:C8</f>
        <v>REMOTO</v>
      </c>
      <c r="C8" s="45"/>
    </row>
    <row r="9" spans="1:3" x14ac:dyDescent="0.25">
      <c r="A9" s="15" t="s">
        <v>40</v>
      </c>
      <c r="B9" s="100">
        <f>'GENERALES  NOTA 324 -478'!B17:C17</f>
        <v>0</v>
      </c>
      <c r="C9" s="100"/>
    </row>
    <row r="10" spans="1:3" x14ac:dyDescent="0.25">
      <c r="A10" s="5" t="s">
        <v>113</v>
      </c>
      <c r="B10" s="101">
        <v>25000000</v>
      </c>
      <c r="C10" s="101"/>
    </row>
    <row r="11" spans="1:3" ht="42" customHeight="1" x14ac:dyDescent="0.25">
      <c r="A11" s="5" t="s">
        <v>150</v>
      </c>
      <c r="B11" s="45"/>
      <c r="C11" s="45"/>
    </row>
    <row r="12" spans="1:3" ht="20.25" customHeight="1" x14ac:dyDescent="0.25">
      <c r="A12" s="5" t="s">
        <v>116</v>
      </c>
      <c r="B12" s="45"/>
      <c r="C12" s="45"/>
    </row>
    <row r="13" spans="1:3" ht="18.75" customHeight="1" x14ac:dyDescent="0.25">
      <c r="A13" s="5" t="s">
        <v>177</v>
      </c>
      <c r="B13" s="102"/>
      <c r="C13" s="102"/>
    </row>
    <row r="14" spans="1:3" x14ac:dyDescent="0.25">
      <c r="A14" s="5" t="s">
        <v>178</v>
      </c>
      <c r="B14" s="45"/>
      <c r="C14" s="45"/>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abSelected="1" zoomScaleNormal="100" workbookViewId="0">
      <selection activeCell="A8" sqref="A8"/>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99" t="s">
        <v>118</v>
      </c>
      <c r="B1" s="99"/>
      <c r="C1" s="99"/>
    </row>
    <row r="2" spans="1:3" ht="14.1" customHeight="1" x14ac:dyDescent="0.25">
      <c r="A2" s="13" t="s">
        <v>14</v>
      </c>
      <c r="B2" s="47" t="str">
        <f>'GENERALES NOTA 321'!B2:C2</f>
        <v>54497231 - Apl. 8745</v>
      </c>
      <c r="C2" s="48"/>
    </row>
    <row r="3" spans="1:3" x14ac:dyDescent="0.25">
      <c r="A3" s="5" t="s">
        <v>2</v>
      </c>
      <c r="B3" s="45" t="str">
        <f>'GENERALES NOTA 322'!B2:C2</f>
        <v>7600133330042016003050</v>
      </c>
      <c r="C3" s="45"/>
    </row>
    <row r="4" spans="1:3" x14ac:dyDescent="0.25">
      <c r="A4" s="5" t="s">
        <v>0</v>
      </c>
      <c r="B4" s="45" t="str">
        <f>'GENERALES NOTA 322'!B3:C3</f>
        <v>JUZGADO 14 ADMINISTRATIVO DEL CIRCUITO DE CALI</v>
      </c>
      <c r="C4" s="45"/>
    </row>
    <row r="5" spans="1:3" x14ac:dyDescent="0.25">
      <c r="A5" s="5" t="s">
        <v>93</v>
      </c>
      <c r="B5" s="45" t="str">
        <f>'GENERALES NOTA 322'!B4:C4</f>
        <v>ALLIANZ SEGUROS S.A.|MERCADEO TECNOLOGIA Y TELECOMUNICACION MERCATEL S.A.S.|MUNICIPIO DE SANTIAGO DE CALI|TELMEX COLOMBIA S.A.|EMPRESAS MUNICIPALES DE CALI EMCALI E.I.C.E. E.S.P.</v>
      </c>
      <c r="C5" s="45"/>
    </row>
    <row r="6" spans="1:3" x14ac:dyDescent="0.25">
      <c r="A6" s="5" t="s">
        <v>1</v>
      </c>
      <c r="B6" s="45" t="str">
        <f>'GENERALES NOTA 322'!B5:C5</f>
        <v>CLARA INES GARCIA GIRONZA|JOHN EYDER SANABRIA GARCIA|LEIDY GIOVANNA SANABRIA GARCIA|XIOMARA VANESSA SALDAÑA SANCHEZ|EDWIN ALBERTO SANABRIA GARCIA CC 94150759|ALBERTO SANABRIA|JOHN DANNY SANABRIA GARCIA</v>
      </c>
      <c r="C6" s="45"/>
    </row>
    <row r="7" spans="1:3" x14ac:dyDescent="0.25">
      <c r="A7" s="5" t="s">
        <v>94</v>
      </c>
      <c r="B7" s="45" t="str">
        <f>'GENERALES NOTA 322'!B6:C6</f>
        <v>LLAMADA EN GARANTIA</v>
      </c>
      <c r="C7" s="45"/>
    </row>
    <row r="8" spans="1:3" x14ac:dyDescent="0.25">
      <c r="A8" s="5" t="s">
        <v>114</v>
      </c>
      <c r="B8" s="45"/>
      <c r="C8" s="45"/>
    </row>
    <row r="9" spans="1:3" ht="24" customHeight="1" x14ac:dyDescent="0.25">
      <c r="A9" s="5" t="s">
        <v>115</v>
      </c>
      <c r="B9" s="45" t="s">
        <v>140</v>
      </c>
      <c r="C9" s="45"/>
    </row>
    <row r="10" spans="1:3" ht="88.5" customHeight="1" x14ac:dyDescent="0.25">
      <c r="A10" s="5" t="s">
        <v>148</v>
      </c>
      <c r="B10" s="107" t="s">
        <v>185</v>
      </c>
      <c r="C10" s="45"/>
    </row>
    <row r="11" spans="1:3" ht="43.5" customHeight="1" x14ac:dyDescent="0.25">
      <c r="A11" s="105"/>
      <c r="B11" s="105"/>
      <c r="C11" s="105"/>
    </row>
    <row r="12" spans="1:3" hidden="1" x14ac:dyDescent="0.25">
      <c r="A12" s="106"/>
      <c r="B12" s="106"/>
      <c r="C12" s="106"/>
    </row>
    <row r="13" spans="1:3" ht="18.75" x14ac:dyDescent="0.25">
      <c r="A13" s="99" t="s">
        <v>149</v>
      </c>
      <c r="B13" s="99"/>
      <c r="C13" s="99"/>
    </row>
    <row r="14" spans="1:3" x14ac:dyDescent="0.25">
      <c r="A14" s="23" t="s">
        <v>31</v>
      </c>
      <c r="B14" s="94" t="s">
        <v>44</v>
      </c>
      <c r="C14" s="95"/>
    </row>
    <row r="15" spans="1:3" ht="30" x14ac:dyDescent="0.25">
      <c r="A15" s="21" t="s">
        <v>32</v>
      </c>
      <c r="B15" s="92"/>
      <c r="C15" s="93"/>
    </row>
    <row r="16" spans="1:3" ht="45" x14ac:dyDescent="0.25">
      <c r="A16" s="14" t="s">
        <v>39</v>
      </c>
      <c r="B16" s="79">
        <f>((C18+C19+C21+C22)-C25)*C24*C26</f>
        <v>0</v>
      </c>
      <c r="C16" s="79"/>
    </row>
    <row r="17" spans="1:3" x14ac:dyDescent="0.25">
      <c r="A17" s="23" t="s">
        <v>40</v>
      </c>
      <c r="B17" s="85" t="s">
        <v>35</v>
      </c>
      <c r="C17" s="86"/>
    </row>
    <row r="18" spans="1:3" x14ac:dyDescent="0.25">
      <c r="A18" s="81"/>
      <c r="B18" s="22" t="s">
        <v>36</v>
      </c>
      <c r="C18" s="19"/>
    </row>
    <row r="19" spans="1:3" x14ac:dyDescent="0.25">
      <c r="A19" s="82"/>
      <c r="B19" s="22" t="s">
        <v>37</v>
      </c>
      <c r="C19" s="19">
        <v>0</v>
      </c>
    </row>
    <row r="20" spans="1:3" x14ac:dyDescent="0.25">
      <c r="A20" s="82"/>
      <c r="B20" s="83" t="s">
        <v>38</v>
      </c>
      <c r="C20" s="84"/>
    </row>
    <row r="21" spans="1:3" x14ac:dyDescent="0.25">
      <c r="A21" s="82"/>
      <c r="B21" s="22" t="s">
        <v>96</v>
      </c>
      <c r="C21" s="19">
        <v>0</v>
      </c>
    </row>
    <row r="22" spans="1:3" ht="30" x14ac:dyDescent="0.25">
      <c r="A22" s="82"/>
      <c r="B22" s="22" t="s">
        <v>98</v>
      </c>
      <c r="C22" s="19">
        <v>0</v>
      </c>
    </row>
    <row r="23" spans="1:3" x14ac:dyDescent="0.25">
      <c r="A23" s="82"/>
      <c r="B23" s="83" t="s">
        <v>99</v>
      </c>
      <c r="C23" s="84"/>
    </row>
    <row r="24" spans="1:3" x14ac:dyDescent="0.25">
      <c r="A24" s="25"/>
      <c r="B24" s="22" t="s">
        <v>103</v>
      </c>
      <c r="C24" s="26">
        <v>1</v>
      </c>
    </row>
    <row r="25" spans="1:3" x14ac:dyDescent="0.25">
      <c r="A25" s="27"/>
      <c r="B25" s="22" t="s">
        <v>100</v>
      </c>
      <c r="C25" s="28">
        <v>0</v>
      </c>
    </row>
    <row r="26" spans="1:3" x14ac:dyDescent="0.25">
      <c r="A26" s="27"/>
      <c r="B26" s="40" t="s">
        <v>112</v>
      </c>
      <c r="C26" s="41">
        <v>1</v>
      </c>
    </row>
    <row r="27" spans="1:3" x14ac:dyDescent="0.25">
      <c r="A27" s="42" t="s">
        <v>91</v>
      </c>
      <c r="B27" s="103">
        <f>IFERROR(B16*(VLOOKUP(B14,Hoja2!$G$1:$H$6,2,0)),16666)</f>
        <v>16666</v>
      </c>
      <c r="C27" s="103"/>
    </row>
    <row r="28" spans="1:3" ht="95.25" customHeight="1" x14ac:dyDescent="0.25">
      <c r="A28" s="43" t="s">
        <v>179</v>
      </c>
      <c r="B28" s="104"/>
      <c r="C28" s="104"/>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102</v>
      </c>
    </row>
    <row r="2" spans="1:1" x14ac:dyDescent="0.2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F2" sqref="F2"/>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47</v>
      </c>
      <c r="B1" t="s">
        <v>21</v>
      </c>
      <c r="C1" s="8" t="s">
        <v>20</v>
      </c>
      <c r="D1" s="8" t="s">
        <v>48</v>
      </c>
      <c r="E1" s="3" t="s">
        <v>5</v>
      </c>
      <c r="F1" s="2" t="s">
        <v>46</v>
      </c>
      <c r="G1" s="2" t="s">
        <v>104</v>
      </c>
      <c r="H1" s="4">
        <v>0.7</v>
      </c>
      <c r="I1" t="s">
        <v>3</v>
      </c>
      <c r="J1" t="s">
        <v>66</v>
      </c>
      <c r="L1" t="s">
        <v>111</v>
      </c>
      <c r="N1" s="2" t="s">
        <v>139</v>
      </c>
    </row>
    <row r="2" spans="1:14" x14ac:dyDescent="0.25">
      <c r="A2" t="s">
        <v>52</v>
      </c>
      <c r="B2" t="s">
        <v>22</v>
      </c>
      <c r="C2" t="s">
        <v>56</v>
      </c>
      <c r="D2" s="2" t="s">
        <v>49</v>
      </c>
      <c r="E2" s="1" t="s">
        <v>8</v>
      </c>
      <c r="F2" s="2" t="s">
        <v>44</v>
      </c>
      <c r="G2" s="2" t="s">
        <v>105</v>
      </c>
      <c r="H2" s="4">
        <v>0.25</v>
      </c>
      <c r="I2" t="s">
        <v>62</v>
      </c>
      <c r="J2" t="s">
        <v>67</v>
      </c>
      <c r="L2" t="s">
        <v>95</v>
      </c>
      <c r="N2" s="2" t="s">
        <v>140</v>
      </c>
    </row>
    <row r="3" spans="1:14" x14ac:dyDescent="0.25">
      <c r="A3" t="s">
        <v>53</v>
      </c>
      <c r="C3" t="s">
        <v>57</v>
      </c>
      <c r="D3" s="2" t="s">
        <v>50</v>
      </c>
      <c r="E3" s="1" t="s">
        <v>9</v>
      </c>
      <c r="F3" s="2" t="s">
        <v>45</v>
      </c>
      <c r="G3" s="2" t="s">
        <v>106</v>
      </c>
      <c r="H3" s="4">
        <v>0.55000000000000004</v>
      </c>
      <c r="I3" t="s">
        <v>63</v>
      </c>
      <c r="J3" t="s">
        <v>68</v>
      </c>
      <c r="N3" s="2" t="s">
        <v>44</v>
      </c>
    </row>
    <row r="4" spans="1:14" x14ac:dyDescent="0.25">
      <c r="A4" t="s">
        <v>54</v>
      </c>
      <c r="C4" t="s">
        <v>58</v>
      </c>
      <c r="E4" s="1" t="s">
        <v>10</v>
      </c>
      <c r="G4" s="2" t="s">
        <v>107</v>
      </c>
      <c r="H4" s="4">
        <v>0.15</v>
      </c>
      <c r="I4" t="s">
        <v>64</v>
      </c>
      <c r="J4" t="s">
        <v>69</v>
      </c>
      <c r="N4" s="2"/>
    </row>
    <row r="5" spans="1:14" x14ac:dyDescent="0.25">
      <c r="A5" t="s">
        <v>55</v>
      </c>
      <c r="E5" s="1" t="s">
        <v>6</v>
      </c>
      <c r="G5" s="2" t="s">
        <v>108</v>
      </c>
      <c r="H5" s="4">
        <v>0.7</v>
      </c>
      <c r="I5" t="s">
        <v>65</v>
      </c>
      <c r="J5" t="s">
        <v>70</v>
      </c>
      <c r="N5" s="2"/>
    </row>
    <row r="6" spans="1:14" x14ac:dyDescent="0.25">
      <c r="E6" s="1" t="s">
        <v>7</v>
      </c>
      <c r="G6" s="2" t="s">
        <v>109</v>
      </c>
      <c r="H6" s="4">
        <v>0.3</v>
      </c>
      <c r="J6" t="s">
        <v>71</v>
      </c>
      <c r="N6" s="2"/>
    </row>
    <row r="7" spans="1:14" x14ac:dyDescent="0.25">
      <c r="E7" s="1" t="s">
        <v>12</v>
      </c>
      <c r="G7" s="2" t="s">
        <v>44</v>
      </c>
      <c r="N7" s="2" t="s">
        <v>44</v>
      </c>
    </row>
    <row r="8" spans="1:14" x14ac:dyDescent="0.2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Lorena Jurado Chaves</cp:lastModifiedBy>
  <dcterms:created xsi:type="dcterms:W3CDTF">2020-12-07T14:41:17Z</dcterms:created>
  <dcterms:modified xsi:type="dcterms:W3CDTF">2025-06-19T16:54:10Z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