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https://allianzms-my.sharepoint.com/personal/angela_romero_allianz_co/Documents/Archivos de chat de Microsoft Teams/ANGELA/PROCESOS JUDICIALES/FLORENCIA/ASBEL ASENAT CAMACHO PIZARRO/"/>
    </mc:Choice>
  </mc:AlternateContent>
  <xr:revisionPtr revIDLastSave="26" documentId="8_{39283D46-AB29-4202-B792-ACFEE4E1E2B4}" xr6:coauthVersionLast="47" xr6:coauthVersionMax="47" xr10:uidLastSave="{56451230-1F16-4F28-80AA-BAF99DC38C50}"/>
  <bookViews>
    <workbookView xWindow="-110" yWindow="-110" windowWidth="19420" windowHeight="10300" activeTab="1" xr2:uid="{00000000-000D-0000-FFFF-FFFF00000000}"/>
  </bookViews>
  <sheets>
    <sheet name="GENERALES NOTA 322" sheetId="5" r:id="rId1"/>
    <sheet name="GENERALES NOTA 321" sheetId="10" r:id="rId2"/>
    <sheet name="GENERALES  NOTA 324 -478" sheetId="11" r:id="rId3"/>
    <sheet name="GENERALES NOTA 325" sheetId="14" r:id="rId4"/>
    <sheet name="CONCEPTO DE CONCILIACIÓN 330 " sheetId="17" r:id="rId5"/>
    <sheet name="CAMBIO DE CONTINGENCIA 423" sheetId="18" r:id="rId6"/>
    <sheet name="Hoja1" sheetId="15" state="hidden" r:id="rId7"/>
    <sheet name="Hoja2" sheetId="6" state="hidden" r:id="rId8"/>
  </sheets>
  <externalReferences>
    <externalReference r:id="rId9"/>
    <externalReference r:id="rId10"/>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 i="18" l="1"/>
  <c r="B27" i="18" s="1"/>
  <c r="B8" i="18"/>
  <c r="G22" i="17"/>
  <c r="G24" i="17" s="1"/>
  <c r="H21" i="17"/>
  <c r="H23" i="17" s="1"/>
  <c r="H25" i="17" s="1"/>
  <c r="G21" i="17"/>
  <c r="G23" i="17" s="1"/>
  <c r="G25" i="17" s="1"/>
  <c r="F21" i="17"/>
  <c r="F23" i="17" s="1"/>
  <c r="F25" i="17" s="1"/>
  <c r="E21" i="17"/>
  <c r="E23" i="17" s="1"/>
  <c r="E25" i="17" s="1"/>
  <c r="D21" i="17"/>
  <c r="D23" i="17" s="1"/>
  <c r="D25" i="17" s="1"/>
  <c r="H20" i="17"/>
  <c r="H22" i="17" s="1"/>
  <c r="H24" i="17" s="1"/>
  <c r="G20" i="17"/>
  <c r="F20" i="17"/>
  <c r="F22" i="17" s="1"/>
  <c r="F24" i="17" s="1"/>
  <c r="E20" i="17"/>
  <c r="E22" i="17" s="1"/>
  <c r="E24" i="17" s="1"/>
  <c r="D20" i="17"/>
  <c r="D22" i="17" s="1"/>
  <c r="D24" i="17" s="1"/>
  <c r="B7" i="11"/>
  <c r="B2" i="11"/>
  <c r="D34" i="5"/>
  <c r="D35" i="5"/>
  <c r="B8" i="17"/>
  <c r="B7" i="18"/>
  <c r="B6" i="18"/>
  <c r="B5" i="18"/>
  <c r="B4" i="18"/>
  <c r="B3" i="18"/>
  <c r="B2" i="18"/>
  <c r="B7" i="17"/>
  <c r="B6" i="17"/>
  <c r="B5" i="17"/>
  <c r="B4" i="17"/>
  <c r="B3" i="17"/>
  <c r="B2" i="17"/>
  <c r="B17" i="11"/>
  <c r="C11" i="11"/>
  <c r="C10" i="11"/>
  <c r="B7" i="10"/>
  <c r="B7" i="14"/>
  <c r="B6" i="14"/>
  <c r="B5" i="14"/>
  <c r="B4" i="14"/>
  <c r="B3" i="14"/>
  <c r="B2" i="14"/>
  <c r="B15" i="5"/>
  <c r="B8" i="11" s="1"/>
  <c r="B4" i="10"/>
  <c r="B4" i="11" s="1"/>
  <c r="B5" i="10"/>
  <c r="B5" i="11" s="1"/>
  <c r="B6" i="10"/>
  <c r="B6" i="11" s="1"/>
  <c r="B3" i="10"/>
  <c r="B3" i="11" s="1"/>
  <c r="B28" i="11" l="1"/>
  <c r="B9" i="17"/>
</calcChain>
</file>

<file path=xl/sharedStrings.xml><?xml version="1.0" encoding="utf-8"?>
<sst xmlns="http://schemas.openxmlformats.org/spreadsheetml/2006/main" count="296" uniqueCount="202">
  <si>
    <t>Juzgado</t>
  </si>
  <si>
    <t xml:space="preserve">Demandante </t>
  </si>
  <si>
    <t>Radicado(23 digitos)</t>
  </si>
  <si>
    <t xml:space="preserve">Situcion Laboral </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</si>
  <si>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</si>
  <si>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</si>
  <si>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</si>
  <si>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</si>
  <si>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</si>
  <si>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</si>
  <si>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</si>
  <si>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</si>
  <si>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</si>
  <si>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</si>
  <si>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</si>
  <si>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</si>
  <si>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</si>
  <si>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</si>
  <si>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</si>
  <si>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</si>
  <si>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</si>
  <si>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</si>
  <si>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</si>
  <si>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</si>
  <si>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</si>
  <si>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</si>
  <si>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</si>
  <si>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</si>
  <si>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</si>
  <si>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</si>
  <si>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</si>
  <si>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</si>
  <si>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</si>
  <si>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</si>
  <si>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</si>
  <si>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</si>
  <si>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</si>
  <si>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</si>
  <si>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</si>
  <si>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</si>
  <si>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</si>
  <si>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</si>
  <si>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</si>
  <si>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</si>
  <si>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</si>
  <si>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</si>
  <si>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</si>
  <si>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</si>
  <si>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</si>
  <si>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</si>
  <si>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</si>
  <si>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</si>
  <si>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</si>
  <si>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</si>
  <si>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</si>
  <si>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</si>
  <si>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</si>
  <si>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</si>
  <si>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</si>
  <si>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</si>
  <si>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</si>
  <si>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</si>
  <si>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</si>
  <si>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</si>
  <si>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</si>
  <si>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</si>
  <si>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</si>
  <si>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</si>
  <si>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</si>
  <si>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</si>
  <si>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</si>
  <si>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</si>
  <si>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</si>
  <si>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</si>
  <si>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</si>
  <si>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</si>
  <si>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</si>
  <si>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</si>
  <si>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</si>
  <si>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</si>
  <si>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</si>
  <si>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</si>
  <si>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</si>
  <si>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</si>
  <si>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</si>
  <si>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</si>
  <si>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</si>
  <si>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</si>
  <si>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</si>
  <si>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</si>
  <si>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</si>
  <si>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</si>
  <si>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</si>
  <si>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</si>
  <si>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</si>
  <si>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</si>
  <si>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</si>
  <si>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</si>
  <si>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</si>
  <si>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</si>
  <si>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CONTINGENCIA</t>
  </si>
  <si>
    <t xml:space="preserve">SI </t>
  </si>
  <si>
    <t>COASEGURO RETENCION ALLIANZ (%)</t>
  </si>
  <si>
    <t>PROBABLE GENERALES</t>
  </si>
  <si>
    <t>EVENTUAL GENERALES</t>
  </si>
  <si>
    <t>PROBABLE RC MEDICA</t>
  </si>
  <si>
    <t>EVENTUAL RC MEDICA</t>
  </si>
  <si>
    <t>PROBABLE AVIACION,SALUD,VIDA</t>
  </si>
  <si>
    <t>EVENTUAL AVIACION,SALUD,VIDA</t>
  </si>
  <si>
    <t>JUZGADO</t>
  </si>
  <si>
    <t>LLAMADA EN GARANTIA</t>
  </si>
  <si>
    <t>CONCURRENCIA</t>
  </si>
  <si>
    <t xml:space="preserve">SUMA SOLICITADA </t>
  </si>
  <si>
    <t xml:space="preserve">CONTINGENCIA ACTUAL </t>
  </si>
  <si>
    <t xml:space="preserve">CAMBIO DE CONTINGENCIA </t>
  </si>
  <si>
    <t>COMENTARIO OUT</t>
  </si>
  <si>
    <t>AUTORIZACION COMPAÑÍA SUMA</t>
  </si>
  <si>
    <t xml:space="preserve">AUTORIZACION COMPAÑÍA COMENTARIOS </t>
  </si>
  <si>
    <t xml:space="preserve">CONCEPTO DE CONCILIACIÓN 330 </t>
  </si>
  <si>
    <t>CAMBIO CONTINGENCIA PJ</t>
  </si>
  <si>
    <t>RADICADO(23 DIGITOS)</t>
  </si>
  <si>
    <t>DEMANDADO</t>
  </si>
  <si>
    <t xml:space="preserve">DEMANDANTE </t>
  </si>
  <si>
    <t>TIPO DE VINCULACION COMPAÑÍA</t>
  </si>
  <si>
    <t>NOMBRE DE LESIONADO O MUERTO (S)</t>
  </si>
  <si>
    <t>FECHA DE LOS HECHOS</t>
  </si>
  <si>
    <t>FECHA DE SOLICITUD AUDIENCIA PREJUDICIAL</t>
  </si>
  <si>
    <t>FECHA DE AUDIENCIA PREJUDICIAL</t>
  </si>
  <si>
    <t>VALOR DE LAS PRETENSIONES TOTALES DE LA DEMANDA (EN PESOS NO EN SMMLV)</t>
  </si>
  <si>
    <t>PERJUICIOS RECLAMADOS  (EN PESOS NO EN SMMLV)</t>
  </si>
  <si>
    <t>ASEGURADO</t>
  </si>
  <si>
    <t>NIT ASEGURADO</t>
  </si>
  <si>
    <t xml:space="preserve">NO. PÓLIZA VINCULADA (LAS QUE SE NECESITE SOLICITAR). </t>
  </si>
  <si>
    <t>FECHA DE ASIGNACIÓN</t>
  </si>
  <si>
    <t>FECHA DE NOTIFICACIÓN</t>
  </si>
  <si>
    <t xml:space="preserve">FECHA DE CONTESTACION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</si>
  <si>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</si>
  <si>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VISTO BUENO OUTSOUCING</t>
  </si>
  <si>
    <t xml:space="preserve">CONTINGENCIA </t>
  </si>
  <si>
    <t xml:space="preserve">PROBABLE </t>
  </si>
  <si>
    <t xml:space="preserve">EVENTUAL </t>
  </si>
  <si>
    <t>COMENTARIOS CLASIFICACIÓN Y VALOR CONTINGENCIA</t>
  </si>
  <si>
    <t>RESERVA 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</si>
  <si>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</si>
  <si>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</si>
  <si>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</si>
  <si>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</si>
  <si>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</si>
  <si>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COMENTARIOS CAMBIO DE CONTINGENCIA </t>
  </si>
  <si>
    <t xml:space="preserve">ACTUALIZACION DE CONTINGENCIA  </t>
  </si>
  <si>
    <t xml:space="preserve">COMENTARIO Y MOTIVO DE ACTUALIZACION DE CONTINGENCIA </t>
  </si>
  <si>
    <t>COMENTARIOS ABOGADO EXTERNO</t>
  </si>
  <si>
    <t>Descripción</t>
  </si>
  <si>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</si>
  <si>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t xml:space="preserve">Procesos judiciales llevados a cabo en distintas ciudades con los mismos demandantes. </t>
  </si>
  <si>
    <t xml:space="preserve">Demandantes con vínculos consanguineos, de afinidad y/o amistad con el asegurado. </t>
  </si>
  <si>
    <t xml:space="preserve">Prima contratada alta comparada con los ingresos reales del asegurado; Valor del aseguro excesivo o con valor que supera lo devegado por el asegurado. </t>
  </si>
  <si>
    <t>Lesiones y/o afectaciones del asegurado preexistentes.</t>
  </si>
  <si>
    <t xml:space="preserve"> Múltiples reclamos por la misma pérdida y similar.</t>
  </si>
  <si>
    <t>Múltiples aseguramientos del mismo tipo.</t>
  </si>
  <si>
    <r>
      <rPr>
        <b/>
        <sz val="10"/>
        <color theme="1"/>
        <rFont val="Century Gothic"/>
        <family val="2"/>
      </rPr>
      <t>PJ</t>
    </r>
    <r>
      <rPr>
        <sz val="10"/>
        <color theme="1"/>
        <rFont val="Century Gothic"/>
        <family val="2"/>
      </rPr>
      <t xml:space="preserve"> - Exageración pretensiones materiales (lucro cesante y daño emergente).</t>
    </r>
  </si>
  <si>
    <r>
      <rPr>
        <b/>
        <sz val="10"/>
        <color theme="1"/>
        <rFont val="Century Gothic"/>
        <family val="2"/>
      </rPr>
      <t xml:space="preserve">PJ </t>
    </r>
    <r>
      <rPr>
        <sz val="10"/>
        <color theme="1"/>
        <rFont val="Century Gothic"/>
        <family val="2"/>
      </rPr>
      <t>- Lesiones/circunstancias sin relación o inconsistentes con los hechos demandados.</t>
    </r>
  </si>
  <si>
    <r>
      <rPr>
        <b/>
        <sz val="10"/>
        <color theme="1"/>
        <rFont val="Century Gothic"/>
        <family val="2"/>
      </rPr>
      <t xml:space="preserve">PJ </t>
    </r>
    <r>
      <rPr>
        <sz val="10"/>
        <color theme="1"/>
        <rFont val="Century Gothic"/>
        <family val="2"/>
      </rPr>
      <t>- Soportes de asegurados/terceros demandantes adulterados.</t>
    </r>
  </si>
  <si>
    <r>
      <rPr>
        <b/>
        <sz val="10"/>
        <color theme="1"/>
        <rFont val="Century Gothic"/>
        <family val="2"/>
      </rPr>
      <t xml:space="preserve">PJ </t>
    </r>
    <r>
      <rPr>
        <sz val="10"/>
        <color theme="1"/>
        <rFont val="Century Gothic"/>
        <family val="2"/>
      </rPr>
      <t>- Demandantes involucrados en otros siniestros y procesos judiciales.</t>
    </r>
  </si>
  <si>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</si>
  <si>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</si>
  <si>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r>
      <rPr>
        <b/>
        <sz val="10"/>
        <color theme="1"/>
        <rFont val="Century Gothic"/>
        <family val="2"/>
      </rPr>
      <t xml:space="preserve">PJ </t>
    </r>
    <r>
      <rPr>
        <sz val="10"/>
        <color theme="1"/>
        <rFont val="Century Gothic"/>
        <family val="2"/>
      </rPr>
      <t>- Sumas elevadas aseguradas con respecto a la ocupación desarrollada del asegurado.</t>
    </r>
  </si>
  <si>
    <r>
      <rPr>
        <b/>
        <sz val="10"/>
        <color theme="1"/>
        <rFont val="Century Gothic"/>
        <family val="2"/>
      </rPr>
      <t xml:space="preserve">PJ </t>
    </r>
    <r>
      <rPr>
        <sz val="10"/>
        <color theme="1"/>
        <rFont val="Century Gothic"/>
        <family val="2"/>
      </rPr>
      <t>- Reticencia</t>
    </r>
  </si>
  <si>
    <r>
      <rPr>
        <b/>
        <sz val="10"/>
        <color theme="1"/>
        <rFont val="Century Gothic"/>
        <family val="2"/>
      </rPr>
      <t>PJ</t>
    </r>
    <r>
      <rPr>
        <sz val="10"/>
        <color theme="1"/>
        <rFont val="Century Gothic"/>
        <family val="2"/>
      </rPr>
      <t xml:space="preserve"> - Reclamaciones presentadas durante la misma vigencia de la póliza por cisrcunsatancias similares. </t>
    </r>
  </si>
  <si>
    <r>
      <rPr>
        <b/>
        <sz val="10"/>
        <color theme="1"/>
        <rFont val="Century Gothic"/>
        <family val="2"/>
      </rPr>
      <t>PJ</t>
    </r>
    <r>
      <rPr>
        <sz val="10"/>
        <color theme="1"/>
        <rFont val="Century Gothic"/>
        <family val="2"/>
      </rPr>
      <t xml:space="preserve"> - El asegurado tiene más de un seguro de vida en la misma o con otras compañías.</t>
    </r>
  </si>
  <si>
    <t>ANTIFRAUDE</t>
  </si>
  <si>
    <t>SI / NO</t>
  </si>
  <si>
    <t xml:space="preserve">En caso de ser afirmativo, explicar: </t>
  </si>
  <si>
    <t>Validar si en proceso se presentan alguna de las siguientes situaciones :</t>
  </si>
  <si>
    <t>Diferencia entre el lucro cesante y daño emergente pretendidos por los demandantes en el proceso judicial Vs tasacion objetivada.</t>
  </si>
  <si>
    <t>Documentos falsos aportados como pruabas; Vehículos con daños severos y no reportan lesionados; Médico de terceros (especializado), también está involucrado en otros diagnósticos;  ITP Irregularidad en el proceso de calificación; Diagnósticos médicos sin el debido sustento.</t>
  </si>
  <si>
    <t>18-001-33-33-004-2020-00450-00</t>
  </si>
  <si>
    <t>JUZGADO CUARTO ADMINISTRATIVO DE FLORENCIA, CAQUETÁ</t>
  </si>
  <si>
    <t>DEMANDANTE</t>
  </si>
  <si>
    <t>Rafael Eduardo Varón Méndez, en calidad de padre de la víctima; Asenet Camacho Pizarro, en calidad de madre de la víctima; Luz Mariana Varón Camacho, en calidad de hermana de la víctima; Fernando Antonio Camacho Cárdenas, en calidad de abuelo de la víctima; María del Rosario Pizarro Jiménez, en calidad de abuela de la víctima; y Rafael Varón Gámez, en calidad de abuelo de la víctima.</t>
  </si>
  <si>
    <t>Departamento del Caquetá – Secretaría de Salud Departamental-Municipio de Florencia, Caquetá – Secretaría de Salud Municipal-Departamento de Santander – Secretaría de Salud Departamental de Santander-Municipio de Floridablanca – Secretaría de Salud Municipal de Floridablanca-E.S.E. Hospital Departamental María Inmaculada-Clínica FOSCAL</t>
  </si>
  <si>
    <t>Ana Sophia Varón Camacho</t>
  </si>
  <si>
    <t xml:space="preserve"> 24 de julio de 2018</t>
  </si>
  <si>
    <t>23 de julio de 2020</t>
  </si>
  <si>
    <t>21 de octubre de 2020</t>
  </si>
  <si>
    <t>Responsabilidad civil profesional</t>
  </si>
  <si>
    <t>El 20 de julio de 2018, la menor Ana Sophia Varón Camacho, de cinco años de edad, sufrió un accidente al caer de unas escaleras, golpeándose la cabeza. Inicialmente, presentó una inflamación en la zona del impacto y fue llevada por sus padres al Hospital Departamental María Inmaculada en Florencia, Caquetá, donde ingresó al servicio de urgencias a las 07:40 p.m.
A las 7:47 p.m., fue diagnosticada con hematoma epidural y trauma craneoencefálico, presentando vómito en múltiples ocasiones. Dada la gravedad de su condición, los médicos ordenaron su remisión urgente a un centro de mayor nivel con servicio de neurocirugía. Sin embargo, la menor permaneció más de 48 horas en el hospital sin recibir la atención especializada requerida.
El 21 de julio de 2018, diferentes médicos reiteraron la necesidad de un traslado inmediato en ambulancia aérea medicalizada, considerando la alta probabilidad de muerte debido a la evolución del hematoma epidural y signos de hipertensión intracraneana. No obstante, no se concretó el traslado de manera inmediata, pese a los signos de deterioro progresivo de la menor.
Finalmente, el 22 de julio de 2018 a las 3:15 p.m., la menor fue remitida a la Clínica FOSCAL en Floridablanca, Santander. Durante el transporte aéreo, presentó paro cardiorrespiratorio de siete minutos, lo que agravó su condición neurológica. Al llegar a la clínica a las 10:11 p.m., fue ingresada en estado crítico, pálida, desaturada y con signos de mala perfusión.
El 23 de julio de 2018, la menor fue intervenida quirúrgicamente para drenar el hematoma epidural. Sin embargo, la falta de atención oportuna generó un deterioro progresivo de su estado de salud. La evolución clínica evidenció coma profundo, alteraciones metabólicas severas y disfunción neurológica irreversible.
Finalmente, el 24 de julio de 2018, a las 11:23 p.m., se declaró la muerte cerebral de la menor Ana Sophia Varón Camacho. La negligencia médica en la atención que aduce la parte demandante corresponde a la falta de remisión oportuna y la deficiente coordinación entre las entidades de salud constituyen una falla en el servicio, que contribuyó directamente al desenlace fatal. Las entidades responsables de la prestación del servicio de salud, entre ellas la E.S.E. Hospital Departamental María Inmaculada, la Nueva EPS, la Secretaría de Salud Municipal de Florencia, la Secretaría de Salud Departamental del Caquetá, la Clínica FOSCAL y las Secretarías de Salud de Floridablanca y Santander, no cumplieron con los protocolos médicos y administrativos necesarios para garantizar la atención oportuna y adecuada de la menor, lo que derivó en su fallecimiento.</t>
  </si>
  <si>
    <t>Daño Moral</t>
  </si>
  <si>
    <t xml:space="preserve">Daño a la salud </t>
  </si>
  <si>
    <t>HOSPITAL MARÍA INMACULADA</t>
  </si>
  <si>
    <t>891.180.098-5</t>
  </si>
  <si>
    <t>022238901/0</t>
  </si>
  <si>
    <t>23 de febrero de 2022</t>
  </si>
  <si>
    <t>22 de enero de 2025</t>
  </si>
  <si>
    <t>14 de febrero de 2025</t>
  </si>
  <si>
    <t>SINIESTRO   149004702 APL 214699</t>
  </si>
  <si>
    <t xml:space="preserve">RC PROFESIONAL </t>
  </si>
  <si>
    <t>20% sobre el valor de la pérdida, mínimo COP$25.000.000</t>
  </si>
  <si>
    <t>01/03/2018-01/02/2019</t>
  </si>
  <si>
    <t xml:space="preserve">• Disminución de la suma asegurada por pago de indemnizaciones con cargo a la PÓLIZA 22238901
</t>
  </si>
  <si>
    <t xml:space="preserve">Consultada la siniestralidad a corte de enero de 2025, no se evidencian pagos por la garantía RC Profesional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</si>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</sst>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_-&quot;$&quot;\ * #,##0_-;\-&quot;$&quot;\ * #,##0_-;_-&quot;$&quot;\ *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20"/>
      <color theme="0"/>
      <name val="Calibri"/>
      <family val="2"/>
      <scheme val="minor"/>
    </font>
    <font>
      <b/>
      <sz val="10"/>
      <color theme="0"/>
      <name val="Century Gothic"/>
      <family val="2"/>
    </font>
    <font>
      <sz val="10"/>
      <color theme="1"/>
      <name val="Century Gothic"/>
      <family val="2"/>
    </font>
    <font>
      <b/>
      <sz val="10"/>
      <color theme="1"/>
      <name val="Century Gothic"/>
      <family val="2"/>
    </font>
    <font>
      <sz val="1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04">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2" fillId="0" borderId="2" xfId="0" applyFont="1" applyBorder="1" applyAlignment="1">
      <alignment horizontal="justify" vertical="top"/>
    </xf>
    <xf numFmtId="0" fontId="4" fillId="2" borderId="8" xfId="0" applyFont="1" applyFill="1" applyBorder="1" applyAlignment="1">
      <alignment horizontal="justify" vertical="center"/>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6" fontId="0" fillId="0" borderId="1" xfId="1" applyNumberFormat="1" applyFont="1" applyBorder="1" applyAlignment="1">
      <alignment horizontal="justify"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center" vertical="top"/>
    </xf>
    <xf numFmtId="0" fontId="0" fillId="0" borderId="3" xfId="0" applyBorder="1" applyAlignment="1">
      <alignment horizontal="center"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7" fillId="2" borderId="0" xfId="0" applyFont="1" applyFill="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7" fillId="2" borderId="4" xfId="0" applyFont="1" applyFill="1" applyBorder="1" applyAlignment="1">
      <alignment horizontal="center" vertical="top"/>
    </xf>
    <xf numFmtId="0" fontId="2" fillId="0" borderId="2" xfId="0" applyFont="1" applyBorder="1" applyAlignment="1">
      <alignment horizontal="center" vertical="top"/>
    </xf>
    <xf numFmtId="0" fontId="0" fillId="0" borderId="11" xfId="0" applyBorder="1" applyAlignment="1">
      <alignment horizontal="center" vertical="top"/>
    </xf>
    <xf numFmtId="42" fontId="0" fillId="5" borderId="0" xfId="1" applyFont="1" applyFill="1" applyBorder="1" applyAlignment="1">
      <alignment horizontal="center" vertical="top"/>
    </xf>
    <xf numFmtId="0" fontId="0" fillId="0" borderId="1" xfId="0"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0" fillId="0" borderId="11" xfId="0" applyBorder="1" applyAlignment="1" applyProtection="1">
      <alignment horizontal="justify" vertical="top"/>
      <protection locked="0"/>
    </xf>
    <xf numFmtId="0" fontId="7" fillId="2" borderId="11" xfId="0" applyFont="1" applyFill="1" applyBorder="1" applyAlignment="1" applyProtection="1">
      <alignment horizontal="center" vertical="top"/>
      <protection locked="0"/>
    </xf>
    <xf numFmtId="0" fontId="11"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7" borderId="5" xfId="0" applyFill="1" applyBorder="1" applyAlignment="1" applyProtection="1">
      <alignment horizontal="left" vertical="top" wrapText="1"/>
      <protection locked="0"/>
    </xf>
    <xf numFmtId="0" fontId="0" fillId="7"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2" fillId="0" borderId="1" xfId="0" applyFont="1" applyBorder="1" applyAlignment="1" applyProtection="1">
      <alignment horizontal="justify" vertical="top"/>
      <protection locked="0"/>
    </xf>
    <xf numFmtId="164" fontId="0" fillId="5" borderId="1" xfId="3" applyNumberFormat="1" applyFont="1" applyFill="1" applyBorder="1" applyAlignment="1">
      <alignment horizontal="justify" vertical="top"/>
    </xf>
    <xf numFmtId="0" fontId="0" fillId="0" borderId="1" xfId="0" applyBorder="1" applyAlignment="1">
      <alignment horizontal="center" vertical="top" wrapText="1"/>
    </xf>
    <xf numFmtId="0" fontId="3" fillId="2" borderId="4" xfId="0" applyFont="1" applyFill="1" applyBorder="1" applyAlignment="1">
      <alignment horizontal="center" vertical="top"/>
    </xf>
    <xf numFmtId="42" fontId="0" fillId="5" borderId="1" xfId="1" applyFont="1" applyFill="1" applyBorder="1" applyAlignment="1">
      <alignment horizontal="justify" vertical="top"/>
    </xf>
    <xf numFmtId="44" fontId="0" fillId="5" borderId="1" xfId="3" applyFont="1" applyFill="1" applyBorder="1" applyAlignment="1">
      <alignment horizontal="center"/>
    </xf>
    <xf numFmtId="0" fontId="0" fillId="5" borderId="1" xfId="0" applyFill="1" applyBorder="1" applyAlignment="1">
      <alignment horizontal="justify" vertical="top"/>
    </xf>
    <xf numFmtId="0" fontId="0" fillId="7" borderId="13" xfId="0" applyFill="1" applyBorder="1" applyAlignment="1">
      <alignment horizontal="justify" vertical="top"/>
    </xf>
    <xf numFmtId="0" fontId="0" fillId="7" borderId="0" xfId="0" applyFill="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3" fontId="0" fillId="0" borderId="2" xfId="0" applyNumberFormat="1" applyBorder="1" applyAlignment="1">
      <alignment horizontal="center"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Users/ce02653/AppData/Local/Microsoft/Windows/INetCache/Content.Outlook/6U4382SS/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D35"/>
  <sheetViews>
    <sheetView topLeftCell="A14" zoomScale="70" zoomScaleNormal="70" workbookViewId="0">
      <selection activeCell="A34" sqref="A34"/>
    </sheetView>
  </sheetViews>
  <sheetFormatPr baseColWidth="10" defaultColWidth="0" defaultRowHeight="14.5" x14ac:dyDescent="0.35"/>
  <cols>
    <col min="1" max="1" width="92.7265625" style="7" customWidth="1"/>
    <col min="2" max="2" width="63.81640625" style="7" customWidth="1"/>
    <col min="3" max="3" width="75.1796875" style="7" customWidth="1"/>
    <col min="4" max="16384" width="11.453125" style="2" hidden="1"/>
  </cols>
  <sheetData>
    <row r="1" spans="1:3" ht="28.5" customHeight="1" x14ac:dyDescent="0.35">
      <c r="A1" s="55" t="s">
        <v>28</v>
      </c>
      <c r="B1" s="55"/>
      <c r="C1" s="55"/>
    </row>
    <row r="2" spans="1:3" x14ac:dyDescent="0.35">
      <c r="A2" s="5" t="s">
        <v>120</v>
      </c>
      <c r="B2" s="58" t="s">
        <v>176</v>
      </c>
      <c r="C2" s="59"/>
    </row>
    <row r="3" spans="1:3" x14ac:dyDescent="0.35">
      <c r="A3" s="5" t="s">
        <v>109</v>
      </c>
      <c r="B3" s="56" t="s">
        <v>177</v>
      </c>
      <c r="C3" s="57"/>
    </row>
    <row r="4" spans="1:3" x14ac:dyDescent="0.35">
      <c r="A4" s="5" t="s">
        <v>121</v>
      </c>
      <c r="B4" s="56" t="s">
        <v>180</v>
      </c>
      <c r="C4" s="57"/>
    </row>
    <row r="5" spans="1:3" ht="14.5" customHeight="1" x14ac:dyDescent="0.35">
      <c r="A5" s="5" t="s">
        <v>178</v>
      </c>
      <c r="B5" s="56" t="s">
        <v>179</v>
      </c>
      <c r="C5" s="57"/>
    </row>
    <row r="6" spans="1:3" x14ac:dyDescent="0.35">
      <c r="A6" s="5" t="s">
        <v>123</v>
      </c>
      <c r="B6" s="42" t="s">
        <v>110</v>
      </c>
      <c r="C6" s="42"/>
    </row>
    <row r="7" spans="1:3" x14ac:dyDescent="0.35">
      <c r="A7" s="5" t="s">
        <v>124</v>
      </c>
      <c r="B7" s="56" t="s">
        <v>181</v>
      </c>
      <c r="C7" s="57"/>
    </row>
    <row r="8" spans="1:3" x14ac:dyDescent="0.35">
      <c r="A8" s="5" t="s">
        <v>125</v>
      </c>
      <c r="B8" s="53" t="s">
        <v>182</v>
      </c>
      <c r="C8" s="54"/>
    </row>
    <row r="9" spans="1:3" x14ac:dyDescent="0.35">
      <c r="A9" s="5" t="s">
        <v>126</v>
      </c>
      <c r="B9" s="53" t="s">
        <v>183</v>
      </c>
      <c r="C9" s="54"/>
    </row>
    <row r="10" spans="1:3" x14ac:dyDescent="0.35">
      <c r="A10" s="5" t="s">
        <v>127</v>
      </c>
      <c r="B10" s="53" t="s">
        <v>184</v>
      </c>
      <c r="C10" s="54"/>
    </row>
    <row r="11" spans="1:3" ht="23.25" customHeight="1" x14ac:dyDescent="0.35">
      <c r="A11" s="5" t="s">
        <v>16</v>
      </c>
      <c r="B11" s="53" t="s">
        <v>185</v>
      </c>
      <c r="C11" s="54"/>
    </row>
    <row r="12" spans="1:3" x14ac:dyDescent="0.35">
      <c r="A12" s="43" t="s">
        <v>136</v>
      </c>
      <c r="B12" s="44" t="s">
        <v>186</v>
      </c>
      <c r="C12" s="42"/>
    </row>
    <row r="13" spans="1:3" ht="30" customHeight="1" x14ac:dyDescent="0.35">
      <c r="A13" s="43"/>
      <c r="B13" s="42"/>
      <c r="C13" s="42"/>
    </row>
    <row r="14" spans="1:3" ht="73.5" customHeight="1" x14ac:dyDescent="0.35">
      <c r="A14" s="43"/>
      <c r="B14" s="42"/>
      <c r="C14" s="42"/>
    </row>
    <row r="15" spans="1:3" x14ac:dyDescent="0.35">
      <c r="A15" s="5" t="s">
        <v>128</v>
      </c>
      <c r="B15" s="47">
        <f>SUM(C17,C18,C20,C21,C23)</f>
        <v>2382086893</v>
      </c>
      <c r="C15" s="48"/>
    </row>
    <row r="16" spans="1:3" ht="33.75" customHeight="1" x14ac:dyDescent="0.35">
      <c r="A16" s="49" t="s">
        <v>129</v>
      </c>
      <c r="B16" s="50" t="s">
        <v>34</v>
      </c>
      <c r="C16" s="50"/>
    </row>
    <row r="17" spans="1:3" ht="33.75" customHeight="1" x14ac:dyDescent="0.35">
      <c r="A17" s="49"/>
      <c r="B17" s="11" t="s">
        <v>35</v>
      </c>
      <c r="C17" s="40">
        <v>810236893</v>
      </c>
    </row>
    <row r="18" spans="1:3" ht="33.75" customHeight="1" x14ac:dyDescent="0.35">
      <c r="A18" s="49"/>
      <c r="B18" s="11" t="s">
        <v>36</v>
      </c>
      <c r="C18" s="40">
        <v>6000000</v>
      </c>
    </row>
    <row r="19" spans="1:3" x14ac:dyDescent="0.35">
      <c r="A19" s="49"/>
      <c r="B19" s="51" t="s">
        <v>37</v>
      </c>
      <c r="C19" s="52"/>
    </row>
    <row r="20" spans="1:3" x14ac:dyDescent="0.35">
      <c r="A20" s="49"/>
      <c r="B20" s="11" t="s">
        <v>187</v>
      </c>
      <c r="C20" s="6">
        <v>640575000</v>
      </c>
    </row>
    <row r="21" spans="1:3" x14ac:dyDescent="0.35">
      <c r="A21" s="49"/>
      <c r="B21" s="11" t="s">
        <v>188</v>
      </c>
      <c r="C21" s="6">
        <v>925275000</v>
      </c>
    </row>
    <row r="22" spans="1:3" x14ac:dyDescent="0.35">
      <c r="A22" s="49"/>
      <c r="B22" s="51" t="s">
        <v>91</v>
      </c>
      <c r="C22" s="52"/>
    </row>
    <row r="23" spans="1:3" x14ac:dyDescent="0.35">
      <c r="A23" s="49"/>
      <c r="B23" s="11"/>
      <c r="C23" s="16"/>
    </row>
    <row r="24" spans="1:3" x14ac:dyDescent="0.35">
      <c r="A24" s="5" t="s">
        <v>130</v>
      </c>
      <c r="B24" s="42" t="s">
        <v>189</v>
      </c>
      <c r="C24" s="42"/>
    </row>
    <row r="25" spans="1:3" x14ac:dyDescent="0.35">
      <c r="A25" s="5" t="s">
        <v>131</v>
      </c>
      <c r="B25" s="42" t="s">
        <v>190</v>
      </c>
      <c r="C25" s="42"/>
    </row>
    <row r="26" spans="1:3" x14ac:dyDescent="0.35">
      <c r="A26" s="5" t="s">
        <v>132</v>
      </c>
      <c r="B26" s="42" t="s">
        <v>191</v>
      </c>
      <c r="C26" s="42"/>
    </row>
    <row r="27" spans="1:3" x14ac:dyDescent="0.35">
      <c r="A27" s="5" t="s">
        <v>133</v>
      </c>
      <c r="B27" s="45" t="s">
        <v>192</v>
      </c>
      <c r="C27" s="46"/>
    </row>
    <row r="28" spans="1:3" x14ac:dyDescent="0.35">
      <c r="A28" s="5" t="s">
        <v>134</v>
      </c>
      <c r="B28" s="41" t="s">
        <v>193</v>
      </c>
      <c r="C28" s="41"/>
    </row>
    <row r="29" spans="1:3" x14ac:dyDescent="0.35">
      <c r="A29" s="5" t="s">
        <v>135</v>
      </c>
      <c r="B29" s="42" t="s">
        <v>194</v>
      </c>
      <c r="C29" s="42"/>
    </row>
    <row r="34" spans="4:4" x14ac:dyDescent="0.35">
      <c r="D34" s="2" t="str">
        <f t="shared" ref="D34:D35" si="0">UPPER(A34)</f>
        <v/>
      </c>
    </row>
    <row r="35" spans="4:4" x14ac:dyDescent="0.35">
      <c r="D35" s="2" t="str">
        <f t="shared" si="0"/>
        <v/>
      </c>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abSelected="1" topLeftCell="A30" zoomScale="85" zoomScaleNormal="85" workbookViewId="0">
      <selection activeCell="C51" sqref="C51"/>
    </sheetView>
  </sheetViews>
  <sheetFormatPr baseColWidth="10" defaultColWidth="0" defaultRowHeight="14.5" x14ac:dyDescent="0.35"/>
  <cols>
    <col min="1" max="1" width="44.453125" customWidth="1"/>
    <col min="2" max="2" width="25.81640625" customWidth="1"/>
    <col min="3" max="3" width="100.7265625" customWidth="1"/>
    <col min="4" max="16384" width="11.453125" hidden="1"/>
  </cols>
  <sheetData>
    <row r="1" spans="1:3" ht="26" x14ac:dyDescent="0.35">
      <c r="A1" s="70" t="s">
        <v>27</v>
      </c>
      <c r="B1" s="70"/>
      <c r="C1" s="70"/>
    </row>
    <row r="2" spans="1:3" x14ac:dyDescent="0.35">
      <c r="A2" s="13" t="s">
        <v>14</v>
      </c>
      <c r="B2" s="71" t="s">
        <v>195</v>
      </c>
      <c r="C2" s="46"/>
    </row>
    <row r="3" spans="1:3" x14ac:dyDescent="0.35">
      <c r="A3" s="5" t="s">
        <v>2</v>
      </c>
      <c r="B3" s="42" t="str">
        <f>'GENERALES NOTA 322'!B2:C2</f>
        <v>18-001-33-33-004-2020-00450-00</v>
      </c>
      <c r="C3" s="42"/>
    </row>
    <row r="4" spans="1:3" x14ac:dyDescent="0.35">
      <c r="A4" s="5" t="s">
        <v>0</v>
      </c>
      <c r="B4" s="42" t="str">
        <f>'GENERALES NOTA 322'!B3:C3</f>
        <v>JUZGADO CUARTO ADMINISTRATIVO DE FLORENCIA, CAQUETÁ</v>
      </c>
      <c r="C4" s="42"/>
    </row>
    <row r="5" spans="1:3" x14ac:dyDescent="0.35">
      <c r="A5" s="5" t="s">
        <v>92</v>
      </c>
      <c r="B5" s="42" t="str">
        <f>'GENERALES NOTA 322'!B4:C4</f>
        <v>Departamento del Caquetá – Secretaría de Salud Departamental-Municipio de Florencia, Caquetá – Secretaría de Salud Municipal-Departamento de Santander – Secretaría de Salud Departamental de Santander-Municipio de Floridablanca – Secretaría de Salud Municipal de Floridablanca-E.S.E. Hospital Departamental María Inmaculada-Clínica FOSCAL</v>
      </c>
      <c r="C5" s="42"/>
    </row>
    <row r="6" spans="1:3" x14ac:dyDescent="0.35">
      <c r="A6" s="5" t="s">
        <v>1</v>
      </c>
      <c r="B6" s="42" t="str">
        <f>'GENERALES NOTA 322'!B5:C5</f>
        <v>Rafael Eduardo Varón Méndez, en calidad de padre de la víctima; Asenet Camacho Pizarro, en calidad de madre de la víctima; Luz Mariana Varón Camacho, en calidad de hermana de la víctima; Fernando Antonio Camacho Cárdenas, en calidad de abuelo de la víctima; María del Rosario Pizarro Jiménez, en calidad de abuela de la víctima; y Rafael Varón Gámez, en calidad de abuelo de la víctima.</v>
      </c>
      <c r="C6" s="42"/>
    </row>
    <row r="7" spans="1:3" x14ac:dyDescent="0.35">
      <c r="A7" s="5" t="s">
        <v>93</v>
      </c>
      <c r="B7" s="42" t="str">
        <f>'GENERALES NOTA 322'!B6:C6</f>
        <v>LLAMADA EN GARANTIA</v>
      </c>
      <c r="C7" s="42"/>
    </row>
    <row r="8" spans="1:3" x14ac:dyDescent="0.35">
      <c r="A8" s="13" t="s">
        <v>15</v>
      </c>
      <c r="B8" s="42">
        <v>22238901</v>
      </c>
      <c r="C8" s="42"/>
    </row>
    <row r="9" spans="1:3" x14ac:dyDescent="0.35">
      <c r="A9" s="13" t="s">
        <v>16</v>
      </c>
      <c r="B9" s="42" t="s">
        <v>196</v>
      </c>
      <c r="C9" s="42"/>
    </row>
    <row r="10" spans="1:3" x14ac:dyDescent="0.35">
      <c r="A10" s="13" t="s">
        <v>60</v>
      </c>
      <c r="B10" s="103">
        <v>800000000</v>
      </c>
      <c r="C10" s="72"/>
    </row>
    <row r="11" spans="1:3" x14ac:dyDescent="0.35">
      <c r="A11" s="13" t="s">
        <v>99</v>
      </c>
      <c r="B11" s="45" t="s">
        <v>197</v>
      </c>
      <c r="C11" s="46"/>
    </row>
    <row r="12" spans="1:3" x14ac:dyDescent="0.35">
      <c r="A12" s="13" t="s">
        <v>46</v>
      </c>
      <c r="B12" s="56" t="s">
        <v>53</v>
      </c>
      <c r="C12" s="57"/>
    </row>
    <row r="13" spans="1:3" x14ac:dyDescent="0.35">
      <c r="A13" s="13" t="s">
        <v>17</v>
      </c>
      <c r="B13" s="42" t="s">
        <v>198</v>
      </c>
      <c r="C13" s="42"/>
    </row>
    <row r="14" spans="1:3" x14ac:dyDescent="0.35">
      <c r="A14" s="13" t="s">
        <v>18</v>
      </c>
      <c r="B14" s="42" t="s">
        <v>21</v>
      </c>
      <c r="C14" s="42"/>
    </row>
    <row r="15" spans="1:3" x14ac:dyDescent="0.35">
      <c r="A15" s="13" t="s">
        <v>19</v>
      </c>
      <c r="B15" s="42" t="s">
        <v>21</v>
      </c>
      <c r="C15" s="42"/>
    </row>
    <row r="16" spans="1:3" x14ac:dyDescent="0.35">
      <c r="A16" s="68" t="s">
        <v>20</v>
      </c>
      <c r="B16" s="42"/>
      <c r="C16" s="42"/>
    </row>
    <row r="17" spans="1:3" x14ac:dyDescent="0.35">
      <c r="A17" s="69"/>
      <c r="B17" s="9" t="s">
        <v>26</v>
      </c>
      <c r="C17" s="10" t="s">
        <v>4</v>
      </c>
    </row>
    <row r="18" spans="1:3" x14ac:dyDescent="0.35">
      <c r="A18" s="69"/>
      <c r="B18" s="11"/>
      <c r="C18" s="11"/>
    </row>
    <row r="19" spans="1:3" x14ac:dyDescent="0.35">
      <c r="A19" s="69"/>
      <c r="B19" s="11"/>
      <c r="C19" s="11"/>
    </row>
    <row r="20" spans="1:3" x14ac:dyDescent="0.35">
      <c r="A20" s="69"/>
      <c r="B20" s="11"/>
      <c r="C20" s="11"/>
    </row>
    <row r="21" spans="1:3" x14ac:dyDescent="0.35">
      <c r="A21" s="13" t="s">
        <v>13</v>
      </c>
      <c r="B21" s="42"/>
      <c r="C21" s="42"/>
    </row>
    <row r="22" spans="1:3" x14ac:dyDescent="0.35">
      <c r="A22" s="13" t="s">
        <v>47</v>
      </c>
      <c r="B22" s="56"/>
      <c r="C22" s="57"/>
    </row>
    <row r="23" spans="1:3" x14ac:dyDescent="0.35">
      <c r="A23" s="13" t="s">
        <v>5</v>
      </c>
      <c r="B23" s="42" t="s">
        <v>12</v>
      </c>
      <c r="C23" s="42"/>
    </row>
    <row r="24" spans="1:3" x14ac:dyDescent="0.35">
      <c r="A24" s="13" t="s">
        <v>58</v>
      </c>
      <c r="B24" s="42"/>
      <c r="C24" s="42"/>
    </row>
    <row r="25" spans="1:3" x14ac:dyDescent="0.35">
      <c r="A25" s="13" t="s">
        <v>25</v>
      </c>
      <c r="B25" s="42"/>
      <c r="C25" s="42"/>
    </row>
    <row r="26" spans="1:3" x14ac:dyDescent="0.35">
      <c r="A26" s="12" t="s">
        <v>59</v>
      </c>
      <c r="B26" s="42" t="s">
        <v>22</v>
      </c>
      <c r="C26" s="42"/>
    </row>
    <row r="27" spans="1:3" x14ac:dyDescent="0.35">
      <c r="A27" s="67" t="s">
        <v>50</v>
      </c>
      <c r="B27" s="67"/>
      <c r="C27" s="67"/>
    </row>
    <row r="28" spans="1:3" ht="14.5" customHeight="1" x14ac:dyDescent="0.35">
      <c r="A28" s="62" t="s">
        <v>24</v>
      </c>
      <c r="B28" s="63"/>
      <c r="C28" s="29"/>
    </row>
    <row r="29" spans="1:3" ht="14.5" customHeight="1" x14ac:dyDescent="0.35">
      <c r="A29" s="64" t="s">
        <v>23</v>
      </c>
      <c r="B29" s="65"/>
      <c r="C29" s="29"/>
    </row>
    <row r="30" spans="1:3" ht="14.5" customHeight="1" x14ac:dyDescent="0.35">
      <c r="A30" s="64" t="s">
        <v>199</v>
      </c>
      <c r="B30" s="65"/>
      <c r="C30" s="30" t="s">
        <v>200</v>
      </c>
    </row>
    <row r="31" spans="1:3" ht="14.5" customHeight="1" x14ac:dyDescent="0.35">
      <c r="A31" s="64" t="s">
        <v>137</v>
      </c>
      <c r="B31" s="65"/>
      <c r="C31" s="29"/>
    </row>
    <row r="32" spans="1:3" x14ac:dyDescent="0.35">
      <c r="A32" s="64" t="s">
        <v>138</v>
      </c>
      <c r="B32" s="65"/>
      <c r="C32" s="29"/>
    </row>
    <row r="33" spans="1:3" ht="14.5" customHeight="1" x14ac:dyDescent="0.35">
      <c r="A33" s="64" t="s">
        <v>141</v>
      </c>
      <c r="B33" s="65"/>
      <c r="C33" s="29"/>
    </row>
    <row r="34" spans="1:3" ht="14.5" customHeight="1" x14ac:dyDescent="0.35">
      <c r="A34" s="64" t="s">
        <v>77</v>
      </c>
      <c r="B34" s="65"/>
      <c r="C34" s="31"/>
    </row>
    <row r="35" spans="1:3" x14ac:dyDescent="0.35">
      <c r="A35" s="62" t="s">
        <v>89</v>
      </c>
      <c r="B35" s="63"/>
      <c r="C35" s="32"/>
    </row>
    <row r="36" spans="1:3" x14ac:dyDescent="0.35">
      <c r="A36" s="66" t="s">
        <v>71</v>
      </c>
      <c r="B36" s="66"/>
      <c r="C36" s="66"/>
    </row>
    <row r="37" spans="1:3" x14ac:dyDescent="0.35">
      <c r="A37" s="60" t="s">
        <v>72</v>
      </c>
      <c r="B37" s="60"/>
      <c r="C37" s="11" t="s">
        <v>201</v>
      </c>
    </row>
    <row r="38" spans="1:3" x14ac:dyDescent="0.35">
      <c r="A38" s="60" t="s">
        <v>73</v>
      </c>
      <c r="B38" s="60"/>
      <c r="C38" s="11" t="s">
        <v>201</v>
      </c>
    </row>
    <row r="39" spans="1:3" x14ac:dyDescent="0.35">
      <c r="A39" s="60" t="s">
        <v>74</v>
      </c>
      <c r="B39" s="60"/>
      <c r="C39" s="11" t="s">
        <v>201</v>
      </c>
    </row>
    <row r="40" spans="1:3" x14ac:dyDescent="0.35">
      <c r="A40" s="60" t="s">
        <v>75</v>
      </c>
      <c r="B40" s="60"/>
      <c r="C40" s="11" t="s">
        <v>201</v>
      </c>
    </row>
    <row r="41" spans="1:3" x14ac:dyDescent="0.35">
      <c r="A41" s="60" t="s">
        <v>76</v>
      </c>
      <c r="B41" s="60"/>
      <c r="C41" s="11" t="s">
        <v>201</v>
      </c>
    </row>
    <row r="42" spans="1:3" x14ac:dyDescent="0.35">
      <c r="A42" s="60" t="s">
        <v>78</v>
      </c>
      <c r="B42" s="60"/>
      <c r="C42" s="11" t="s">
        <v>201</v>
      </c>
    </row>
    <row r="43" spans="1:3" x14ac:dyDescent="0.35">
      <c r="A43" s="60" t="s">
        <v>79</v>
      </c>
      <c r="B43" s="60"/>
      <c r="C43" s="11" t="s">
        <v>201</v>
      </c>
    </row>
    <row r="44" spans="1:3" x14ac:dyDescent="0.35">
      <c r="A44" s="60" t="s">
        <v>80</v>
      </c>
      <c r="B44" s="60"/>
      <c r="C44" s="11" t="s">
        <v>201</v>
      </c>
    </row>
    <row r="45" spans="1:3" x14ac:dyDescent="0.35">
      <c r="A45" s="60" t="s">
        <v>81</v>
      </c>
      <c r="B45" s="60"/>
      <c r="C45" s="11" t="s">
        <v>201</v>
      </c>
    </row>
    <row r="46" spans="1:3" x14ac:dyDescent="0.35">
      <c r="A46" s="60" t="s">
        <v>82</v>
      </c>
      <c r="B46" s="60"/>
      <c r="C46" s="11" t="s">
        <v>201</v>
      </c>
    </row>
    <row r="47" spans="1:3" x14ac:dyDescent="0.35">
      <c r="A47" s="60" t="s">
        <v>83</v>
      </c>
      <c r="B47" s="60"/>
      <c r="C47" s="11" t="s">
        <v>201</v>
      </c>
    </row>
    <row r="48" spans="1:3" x14ac:dyDescent="0.35">
      <c r="A48" s="60" t="s">
        <v>84</v>
      </c>
      <c r="B48" s="60"/>
      <c r="C48" s="11" t="s">
        <v>201</v>
      </c>
    </row>
    <row r="49" spans="1:3" x14ac:dyDescent="0.35">
      <c r="A49" s="60" t="s">
        <v>85</v>
      </c>
      <c r="B49" s="60"/>
      <c r="C49" s="11" t="s">
        <v>201</v>
      </c>
    </row>
    <row r="50" spans="1:3" x14ac:dyDescent="0.35">
      <c r="A50" s="60" t="s">
        <v>86</v>
      </c>
      <c r="B50" s="60"/>
      <c r="C50" s="11" t="s">
        <v>201</v>
      </c>
    </row>
    <row r="51" spans="1:3" x14ac:dyDescent="0.35">
      <c r="A51" s="60" t="s">
        <v>87</v>
      </c>
      <c r="B51" s="60"/>
      <c r="C51" s="11" t="s">
        <v>201</v>
      </c>
    </row>
    <row r="52" spans="1:3" x14ac:dyDescent="0.35">
      <c r="A52" s="60" t="s">
        <v>88</v>
      </c>
      <c r="B52" s="60"/>
      <c r="C52" s="11"/>
    </row>
    <row r="53" spans="1:3" x14ac:dyDescent="0.35">
      <c r="A53" s="61"/>
      <c r="B53" s="61"/>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XFC45"/>
  <sheetViews>
    <sheetView topLeftCell="A58" zoomScaleNormal="100" workbookViewId="0">
      <selection activeCell="B42" sqref="B42"/>
    </sheetView>
  </sheetViews>
  <sheetFormatPr baseColWidth="10" defaultColWidth="0" defaultRowHeight="14.5" x14ac:dyDescent="0.35"/>
  <cols>
    <col min="1" max="1" width="52.1796875" customWidth="1"/>
    <col min="2" max="2" width="35.453125" customWidth="1"/>
    <col min="3" max="3" width="96" customWidth="1"/>
    <col min="4" max="8" width="11.453125" hidden="1" customWidth="1"/>
    <col min="9" max="9" width="12" hidden="1" customWidth="1"/>
    <col min="10" max="16383" width="11.453125" hidden="1"/>
    <col min="16384" max="16384" width="7" hidden="1" customWidth="1"/>
  </cols>
  <sheetData>
    <row r="1" spans="1:6" ht="26" x14ac:dyDescent="0.35">
      <c r="A1" s="70" t="s">
        <v>29</v>
      </c>
      <c r="B1" s="70"/>
      <c r="C1" s="70"/>
    </row>
    <row r="2" spans="1:6" x14ac:dyDescent="0.35">
      <c r="A2" s="20" t="s">
        <v>14</v>
      </c>
      <c r="B2" s="90" t="str">
        <f>'GENERALES NOTA 321'!B2:C2</f>
        <v>SINIESTRO   149004702 APL 214699</v>
      </c>
      <c r="C2" s="91"/>
    </row>
    <row r="3" spans="1:6" x14ac:dyDescent="0.35">
      <c r="A3" s="21" t="s">
        <v>2</v>
      </c>
      <c r="B3" s="75" t="str">
        <f>'GENERALES NOTA 321'!B3:C3</f>
        <v>18-001-33-33-004-2020-00450-00</v>
      </c>
      <c r="C3" s="75"/>
    </row>
    <row r="4" spans="1:6" x14ac:dyDescent="0.35">
      <c r="A4" s="21" t="s">
        <v>0</v>
      </c>
      <c r="B4" s="75" t="str">
        <f>'GENERALES NOTA 321'!B4:C4</f>
        <v>JUZGADO CUARTO ADMINISTRATIVO DE FLORENCIA, CAQUETÁ</v>
      </c>
      <c r="C4" s="75"/>
    </row>
    <row r="5" spans="1:6" x14ac:dyDescent="0.35">
      <c r="A5" s="21" t="s">
        <v>92</v>
      </c>
      <c r="B5" s="75" t="str">
        <f>'GENERALES NOTA 321'!B5:C5</f>
        <v>Departamento del Caquetá – Secretaría de Salud Departamental-Municipio de Florencia, Caquetá – Secretaría de Salud Municipal-Departamento de Santander – Secretaría de Salud Departamental de Santander-Municipio de Floridablanca – Secretaría de Salud Municipal de Floridablanca-E.S.E. Hospital Departamental María Inmaculada-Clínica FOSCAL</v>
      </c>
      <c r="C5" s="75"/>
    </row>
    <row r="6" spans="1:6" ht="14.5" customHeight="1" x14ac:dyDescent="0.35">
      <c r="A6" s="21" t="s">
        <v>1</v>
      </c>
      <c r="B6" s="75" t="str">
        <f>'GENERALES NOTA 321'!B6:C6</f>
        <v>Rafael Eduardo Varón Méndez, en calidad de padre de la víctima; Asenet Camacho Pizarro, en calidad de madre de la víctima; Luz Mariana Varón Camacho, en calidad de hermana de la víctima; Fernando Antonio Camacho Cárdenas, en calidad de abuelo de la víctima; María del Rosario Pizarro Jiménez, en calidad de abuela de la víctima; y Rafael Varón Gámez, en calidad de abuelo de la víctima.</v>
      </c>
      <c r="C6" s="75"/>
    </row>
    <row r="7" spans="1:6" x14ac:dyDescent="0.35">
      <c r="A7" s="21" t="s">
        <v>93</v>
      </c>
      <c r="B7" s="75" t="str">
        <f>'GENERALES NOTA 321'!B7:C7</f>
        <v>LLAMADA EN GARANTIA</v>
      </c>
      <c r="C7" s="75"/>
    </row>
    <row r="8" spans="1:6" ht="29" x14ac:dyDescent="0.35">
      <c r="A8" s="21" t="s">
        <v>32</v>
      </c>
      <c r="B8" s="86">
        <f>'GENERALES NOTA 322'!B15:C15</f>
        <v>2382086893</v>
      </c>
      <c r="C8" s="87"/>
    </row>
    <row r="9" spans="1:6" x14ac:dyDescent="0.35">
      <c r="A9" s="92" t="s">
        <v>33</v>
      </c>
      <c r="B9" s="78" t="s">
        <v>34</v>
      </c>
      <c r="C9" s="79"/>
    </row>
    <row r="10" spans="1:6" x14ac:dyDescent="0.35">
      <c r="A10" s="92"/>
      <c r="B10" s="22" t="s">
        <v>35</v>
      </c>
      <c r="C10" s="19">
        <f>'GENERALES NOTA 322'!C17</f>
        <v>810236893</v>
      </c>
    </row>
    <row r="11" spans="1:6" x14ac:dyDescent="0.35">
      <c r="A11" s="92"/>
      <c r="B11" s="22" t="s">
        <v>36</v>
      </c>
      <c r="C11" s="19">
        <f>'GENERALES NOTA 322'!C18</f>
        <v>6000000</v>
      </c>
    </row>
    <row r="12" spans="1:6" x14ac:dyDescent="0.35">
      <c r="A12" s="92"/>
      <c r="B12" s="78"/>
      <c r="C12" s="79"/>
    </row>
    <row r="13" spans="1:6" x14ac:dyDescent="0.35">
      <c r="A13" s="92"/>
      <c r="B13" s="22" t="s">
        <v>95</v>
      </c>
      <c r="C13" s="24"/>
    </row>
    <row r="14" spans="1:6" x14ac:dyDescent="0.35">
      <c r="A14" s="92"/>
      <c r="B14" s="22" t="s">
        <v>96</v>
      </c>
      <c r="C14" s="24"/>
      <c r="E14" t="s">
        <v>45</v>
      </c>
      <c r="F14" s="17">
        <v>0.7</v>
      </c>
    </row>
    <row r="15" spans="1:6" x14ac:dyDescent="0.35">
      <c r="A15" s="23" t="s">
        <v>30</v>
      </c>
      <c r="B15" s="90" t="s">
        <v>103</v>
      </c>
      <c r="C15" s="91"/>
    </row>
    <row r="16" spans="1:6" ht="89.25" customHeight="1" x14ac:dyDescent="0.35">
      <c r="A16" s="21" t="s">
        <v>31</v>
      </c>
      <c r="B16" s="88"/>
      <c r="C16" s="89"/>
    </row>
    <row r="17" spans="1:3" ht="28.5" customHeight="1" x14ac:dyDescent="0.35">
      <c r="A17" s="14" t="s">
        <v>38</v>
      </c>
      <c r="B17" s="73">
        <f>((C19+C20+C22+C23)-C26)*C25*C27</f>
        <v>100000000</v>
      </c>
      <c r="C17" s="73"/>
    </row>
    <row r="18" spans="1:3" x14ac:dyDescent="0.35">
      <c r="A18" s="23" t="s">
        <v>39</v>
      </c>
      <c r="B18" s="80" t="s">
        <v>34</v>
      </c>
      <c r="C18" s="81"/>
    </row>
    <row r="19" spans="1:3" x14ac:dyDescent="0.35">
      <c r="A19" s="76"/>
      <c r="B19" s="22" t="s">
        <v>35</v>
      </c>
      <c r="C19" s="19">
        <v>100000000</v>
      </c>
    </row>
    <row r="20" spans="1:3" x14ac:dyDescent="0.35">
      <c r="A20" s="77"/>
      <c r="B20" s="22" t="s">
        <v>36</v>
      </c>
      <c r="C20" s="19">
        <v>0</v>
      </c>
    </row>
    <row r="21" spans="1:3" x14ac:dyDescent="0.35">
      <c r="A21" s="77"/>
      <c r="B21" s="78" t="s">
        <v>37</v>
      </c>
      <c r="C21" s="79"/>
    </row>
    <row r="22" spans="1:3" x14ac:dyDescent="0.35">
      <c r="A22" s="77"/>
      <c r="B22" s="22" t="s">
        <v>95</v>
      </c>
      <c r="C22" s="19">
        <v>0</v>
      </c>
    </row>
    <row r="23" spans="1:3" ht="29" x14ac:dyDescent="0.35">
      <c r="A23" s="77"/>
      <c r="B23" s="22" t="s">
        <v>97</v>
      </c>
      <c r="C23" s="19">
        <v>0</v>
      </c>
    </row>
    <row r="24" spans="1:3" x14ac:dyDescent="0.35">
      <c r="A24" s="77"/>
      <c r="B24" s="78" t="s">
        <v>98</v>
      </c>
      <c r="C24" s="79"/>
    </row>
    <row r="25" spans="1:3" x14ac:dyDescent="0.35">
      <c r="A25" s="25"/>
      <c r="B25" s="22" t="s">
        <v>102</v>
      </c>
      <c r="C25" s="26">
        <v>1</v>
      </c>
    </row>
    <row r="26" spans="1:3" x14ac:dyDescent="0.35">
      <c r="A26" s="27"/>
      <c r="B26" s="22" t="s">
        <v>99</v>
      </c>
      <c r="C26" s="28">
        <v>0</v>
      </c>
    </row>
    <row r="27" spans="1:3" x14ac:dyDescent="0.35">
      <c r="A27" s="27"/>
      <c r="B27" s="22" t="s">
        <v>111</v>
      </c>
      <c r="C27" s="26">
        <v>1</v>
      </c>
    </row>
    <row r="28" spans="1:3" x14ac:dyDescent="0.35">
      <c r="A28" s="18" t="s">
        <v>90</v>
      </c>
      <c r="B28" s="73">
        <f>IFERROR(B17*(VLOOKUP(B15,Hoja2!$G$1:$H$6,2,0)),16666)</f>
        <v>70000000</v>
      </c>
      <c r="C28" s="73"/>
    </row>
    <row r="29" spans="1:3" ht="103.5" customHeight="1" x14ac:dyDescent="0.35">
      <c r="A29" s="21" t="s">
        <v>40</v>
      </c>
      <c r="B29" s="74"/>
      <c r="C29" s="75"/>
    </row>
    <row r="30" spans="1:3" ht="132" customHeight="1" x14ac:dyDescent="0.35">
      <c r="A30" s="21" t="s">
        <v>41</v>
      </c>
      <c r="B30" s="82"/>
      <c r="C30" s="83"/>
    </row>
    <row r="32" spans="1:3" x14ac:dyDescent="0.35">
      <c r="A32" s="27"/>
      <c r="B32" s="27"/>
      <c r="C32" s="27"/>
    </row>
    <row r="33" spans="1:3" ht="26" x14ac:dyDescent="0.35">
      <c r="A33" s="84" t="s">
        <v>170</v>
      </c>
      <c r="B33" s="84"/>
      <c r="C33" s="84"/>
    </row>
    <row r="34" spans="1:3" x14ac:dyDescent="0.35">
      <c r="A34" s="85" t="s">
        <v>173</v>
      </c>
      <c r="B34" s="85"/>
      <c r="C34" s="85"/>
    </row>
    <row r="35" spans="1:3" x14ac:dyDescent="0.35">
      <c r="A35" s="35" t="s">
        <v>152</v>
      </c>
      <c r="B35" s="35" t="s">
        <v>171</v>
      </c>
      <c r="C35" s="36" t="s">
        <v>172</v>
      </c>
    </row>
    <row r="36" spans="1:3" ht="25" x14ac:dyDescent="0.35">
      <c r="A36" s="37" t="s">
        <v>160</v>
      </c>
      <c r="B36" s="38" t="s">
        <v>22</v>
      </c>
      <c r="C36" s="37" t="s">
        <v>174</v>
      </c>
    </row>
    <row r="37" spans="1:3" ht="50" x14ac:dyDescent="0.35">
      <c r="A37" s="37" t="s">
        <v>161</v>
      </c>
      <c r="B37" s="38" t="s">
        <v>22</v>
      </c>
      <c r="C37" s="37" t="s">
        <v>153</v>
      </c>
    </row>
    <row r="38" spans="1:3" ht="37.5" x14ac:dyDescent="0.35">
      <c r="A38" s="37" t="s">
        <v>162</v>
      </c>
      <c r="B38" s="38" t="s">
        <v>22</v>
      </c>
      <c r="C38" s="37" t="s">
        <v>175</v>
      </c>
    </row>
    <row r="39" spans="1:3" ht="25" x14ac:dyDescent="0.35">
      <c r="A39" s="37" t="s">
        <v>163</v>
      </c>
      <c r="B39" s="38" t="s">
        <v>22</v>
      </c>
      <c r="C39" s="37" t="s">
        <v>154</v>
      </c>
    </row>
    <row r="40" spans="1:3" x14ac:dyDescent="0.35">
      <c r="A40" s="37" t="s">
        <v>164</v>
      </c>
      <c r="B40" s="38" t="s">
        <v>22</v>
      </c>
      <c r="C40" s="39"/>
    </row>
    <row r="41" spans="1:3" ht="25" x14ac:dyDescent="0.35">
      <c r="A41" s="37" t="s">
        <v>165</v>
      </c>
      <c r="B41" s="38" t="s">
        <v>22</v>
      </c>
      <c r="C41" s="37" t="s">
        <v>155</v>
      </c>
    </row>
    <row r="42" spans="1:3" ht="25" x14ac:dyDescent="0.35">
      <c r="A42" s="37" t="s">
        <v>166</v>
      </c>
      <c r="B42" s="38" t="s">
        <v>22</v>
      </c>
      <c r="C42" s="37" t="s">
        <v>156</v>
      </c>
    </row>
    <row r="43" spans="1:3" x14ac:dyDescent="0.35">
      <c r="A43" s="37" t="s">
        <v>167</v>
      </c>
      <c r="B43" s="38" t="s">
        <v>22</v>
      </c>
      <c r="C43" s="39" t="s">
        <v>157</v>
      </c>
    </row>
    <row r="44" spans="1:3" ht="25" x14ac:dyDescent="0.35">
      <c r="A44" s="37" t="s">
        <v>168</v>
      </c>
      <c r="B44" s="38" t="s">
        <v>22</v>
      </c>
      <c r="C44" s="39" t="s">
        <v>158</v>
      </c>
    </row>
    <row r="45" spans="1:3" ht="25" x14ac:dyDescent="0.35">
      <c r="A45" s="37" t="s">
        <v>169</v>
      </c>
      <c r="B45" s="38" t="s">
        <v>22</v>
      </c>
      <c r="C45" s="39" t="s">
        <v>159</v>
      </c>
    </row>
  </sheetData>
  <sheetProtection algorithmName="SHA-512" hashValue="nrSR34g+b0+nT98fyhlT8cvTBDoWlBSBn8EdwVTlI2g1c3IN/b61IoGa3wj0uVn7XVWBEfqn2kb2jOqdDVU6hQ==" saltValue="FC7iqkhrX/AphMWRt/a68A==" spinCount="100000" sheet="1"/>
  <mergeCells count="23">
    <mergeCell ref="B30:C30"/>
    <mergeCell ref="A33:C33"/>
    <mergeCell ref="A34:C34"/>
    <mergeCell ref="A1:C1"/>
    <mergeCell ref="B8:C8"/>
    <mergeCell ref="B16:C16"/>
    <mergeCell ref="B15:C15"/>
    <mergeCell ref="B2:C2"/>
    <mergeCell ref="B3:C3"/>
    <mergeCell ref="B4:C4"/>
    <mergeCell ref="B5:C5"/>
    <mergeCell ref="B6:C6"/>
    <mergeCell ref="B7:C7"/>
    <mergeCell ref="A9:A14"/>
    <mergeCell ref="B9:C9"/>
    <mergeCell ref="B12:C12"/>
    <mergeCell ref="B17:C17"/>
    <mergeCell ref="B29:C29"/>
    <mergeCell ref="A19:A24"/>
    <mergeCell ref="B21:C21"/>
    <mergeCell ref="B24:C24"/>
    <mergeCell ref="B28:C28"/>
    <mergeCell ref="B18:C1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1BAC47F9-0AC9-4E89-86B6-5623307586E9}">
          <x14:formula1>
            <xm:f>Hoja2!$G$1:$G$7</xm:f>
          </x14:formula1>
          <xm:sqref>B15:C15</xm:sqref>
        </x14:dataValidation>
        <x14:dataValidation type="list" allowBlank="1" showInputMessage="1" showErrorMessage="1" xr:uid="{83049F75-6B3F-4CA7-BC9C-9D725204D9BC}">
          <x14:formula1>
            <xm:f>Hoja2!$B$1:$B$2</xm:f>
          </x14:formula1>
          <xm:sqref>B36:B45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7"/>
  <sheetViews>
    <sheetView zoomScale="85" zoomScaleNormal="85" workbookViewId="0">
      <selection activeCell="C18" sqref="C18"/>
    </sheetView>
  </sheetViews>
  <sheetFormatPr baseColWidth="10" defaultColWidth="0" defaultRowHeight="14.5" x14ac:dyDescent="0.35"/>
  <cols>
    <col min="1" max="1" width="62.26953125" customWidth="1"/>
    <col min="2" max="3" width="69.26953125" customWidth="1"/>
    <col min="4" max="16384" width="10.81640625" hidden="1"/>
  </cols>
  <sheetData>
    <row r="1" spans="1:3" ht="26" x14ac:dyDescent="0.35">
      <c r="A1" s="70" t="s">
        <v>42</v>
      </c>
      <c r="B1" s="70"/>
      <c r="C1" s="70"/>
    </row>
    <row r="2" spans="1:3" ht="17.149999999999999" customHeight="1" x14ac:dyDescent="0.35">
      <c r="A2" s="33" t="s">
        <v>14</v>
      </c>
      <c r="B2" s="45" t="str">
        <f>'[2]AUTOS NOTA 321'!B2:C2</f>
        <v xml:space="preserve">SINIESTRO   LEGIS </v>
      </c>
      <c r="C2" s="46"/>
    </row>
    <row r="3" spans="1:3" ht="16" customHeight="1" x14ac:dyDescent="0.35">
      <c r="A3" s="5" t="s">
        <v>120</v>
      </c>
      <c r="B3" s="42" t="str">
        <f>'GENERALES NOTA 322'!B2:C2</f>
        <v>18-001-33-33-004-2020-00450-00</v>
      </c>
      <c r="C3" s="42"/>
    </row>
    <row r="4" spans="1:3" x14ac:dyDescent="0.35">
      <c r="A4" s="5" t="s">
        <v>109</v>
      </c>
      <c r="B4" s="42" t="str">
        <f>'GENERALES NOTA 322'!B3:C3</f>
        <v>JUZGADO CUARTO ADMINISTRATIVO DE FLORENCIA, CAQUETÁ</v>
      </c>
      <c r="C4" s="42"/>
    </row>
    <row r="5" spans="1:3" ht="29.15" customHeight="1" x14ac:dyDescent="0.35">
      <c r="A5" s="5" t="s">
        <v>121</v>
      </c>
      <c r="B5" s="42" t="str">
        <f>'GENERALES NOTA 322'!B4:C4</f>
        <v>Departamento del Caquetá – Secretaría de Salud Departamental-Municipio de Florencia, Caquetá – Secretaría de Salud Municipal-Departamento de Santander – Secretaría de Salud Departamental de Santander-Municipio de Floridablanca – Secretaría de Salud Municipal de Floridablanca-E.S.E. Hospital Departamental María Inmaculada-Clínica FOSCAL</v>
      </c>
      <c r="C5" s="42"/>
    </row>
    <row r="6" spans="1:3" x14ac:dyDescent="0.35">
      <c r="A6" s="5" t="s">
        <v>122</v>
      </c>
      <c r="B6" s="42" t="str">
        <f>'GENERALES NOTA 322'!B5:C5</f>
        <v>Rafael Eduardo Varón Méndez, en calidad de padre de la víctima; Asenet Camacho Pizarro, en calidad de madre de la víctima; Luz Mariana Varón Camacho, en calidad de hermana de la víctima; Fernando Antonio Camacho Cárdenas, en calidad de abuelo de la víctima; María del Rosario Pizarro Jiménez, en calidad de abuela de la víctima; y Rafael Varón Gámez, en calidad de abuelo de la víctima.</v>
      </c>
      <c r="C6" s="42"/>
    </row>
    <row r="7" spans="1:3" ht="43.5" customHeight="1" x14ac:dyDescent="0.35">
      <c r="A7" s="5" t="s">
        <v>123</v>
      </c>
      <c r="B7" s="42" t="str">
        <f>'GENERALES NOTA 322'!B6:C6</f>
        <v>LLAMADA EN GARANTIA</v>
      </c>
      <c r="C7" s="42"/>
    </row>
    <row r="8" spans="1:3" x14ac:dyDescent="0.35">
      <c r="A8" s="5" t="s">
        <v>100</v>
      </c>
      <c r="B8" s="42" t="s">
        <v>103</v>
      </c>
      <c r="C8" s="42"/>
    </row>
    <row r="9" spans="1:3" x14ac:dyDescent="0.35">
      <c r="A9" s="15" t="s">
        <v>39</v>
      </c>
      <c r="B9" s="93"/>
      <c r="C9" s="93"/>
    </row>
    <row r="10" spans="1:3" x14ac:dyDescent="0.35">
      <c r="A10" s="15" t="s">
        <v>142</v>
      </c>
      <c r="B10" s="42"/>
      <c r="C10" s="42"/>
    </row>
    <row r="11" spans="1:3" x14ac:dyDescent="0.35">
      <c r="A11" s="15" t="s">
        <v>141</v>
      </c>
      <c r="B11" s="94"/>
      <c r="C11" s="61"/>
    </row>
    <row r="12" spans="1:3" ht="29" x14ac:dyDescent="0.35">
      <c r="A12" s="5" t="s">
        <v>143</v>
      </c>
      <c r="B12" s="42"/>
      <c r="C12" s="42"/>
    </row>
    <row r="13" spans="1:3" ht="29" x14ac:dyDescent="0.35">
      <c r="A13" s="5" t="s">
        <v>144</v>
      </c>
      <c r="B13" s="42"/>
      <c r="C13" s="42"/>
    </row>
    <row r="14" spans="1:3" x14ac:dyDescent="0.35">
      <c r="A14" s="5" t="s">
        <v>145</v>
      </c>
      <c r="B14" s="45"/>
      <c r="C14" s="46"/>
    </row>
    <row r="15" spans="1:3" x14ac:dyDescent="0.35">
      <c r="A15" s="15" t="s">
        <v>146</v>
      </c>
      <c r="B15" s="42"/>
      <c r="C15" s="42"/>
    </row>
    <row r="16" spans="1:3" ht="100.5" customHeight="1" x14ac:dyDescent="0.35">
      <c r="A16" s="11" t="s">
        <v>147</v>
      </c>
      <c r="B16" s="61"/>
      <c r="C16" s="61"/>
    </row>
    <row r="17" ht="36.65" customHeight="1" x14ac:dyDescent="0.35"/>
  </sheetData>
  <mergeCells count="16">
    <mergeCell ref="B12:C12"/>
    <mergeCell ref="B13:C13"/>
    <mergeCell ref="B15:C15"/>
    <mergeCell ref="B16:C16"/>
    <mergeCell ref="B14:C14"/>
    <mergeCell ref="B7:C7"/>
    <mergeCell ref="B8:C8"/>
    <mergeCell ref="B9:C9"/>
    <mergeCell ref="B10:C10"/>
    <mergeCell ref="B11:C11"/>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98FA5FF-1777-4256-8C88-5CB8A51F4731}">
          <x14:formula1>
            <xm:f>Hoja2!$G$1:$G$7</xm:f>
          </x14:formula1>
          <xm:sqref>B8:C8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3FF8B-D4A2-4810-8136-F95B99C9D362}">
  <sheetPr>
    <tabColor theme="3" tint="0.39997558519241921"/>
  </sheetPr>
  <dimension ref="A1:H25"/>
  <sheetViews>
    <sheetView topLeftCell="A25" zoomScale="115" zoomScaleNormal="115" workbookViewId="0">
      <selection activeCell="B11" sqref="B11:C11"/>
    </sheetView>
  </sheetViews>
  <sheetFormatPr baseColWidth="10" defaultColWidth="0" defaultRowHeight="14.5" x14ac:dyDescent="0.35"/>
  <cols>
    <col min="1" max="1" width="54.453125" customWidth="1"/>
    <col min="2" max="2" width="23.453125" customWidth="1"/>
    <col min="3" max="3" width="98.81640625" customWidth="1"/>
    <col min="4" max="8" width="0" hidden="1" customWidth="1"/>
    <col min="9" max="16384" width="11.453125" hidden="1"/>
  </cols>
  <sheetData>
    <row r="1" spans="1:3" ht="18.5" x14ac:dyDescent="0.35">
      <c r="A1" s="95" t="s">
        <v>118</v>
      </c>
      <c r="B1" s="95"/>
      <c r="C1" s="95"/>
    </row>
    <row r="2" spans="1:3" x14ac:dyDescent="0.35">
      <c r="A2" s="33" t="s">
        <v>14</v>
      </c>
      <c r="B2" s="45" t="str">
        <f>'[2]AUTOS NOTA 321'!B2:C2</f>
        <v xml:space="preserve">SINIESTRO   LEGIS </v>
      </c>
      <c r="C2" s="46"/>
    </row>
    <row r="3" spans="1:3" ht="23.5" customHeight="1" x14ac:dyDescent="0.35">
      <c r="A3" s="5" t="s">
        <v>2</v>
      </c>
      <c r="B3" s="42" t="str">
        <f>'GENERALES NOTA 322'!B2:C2</f>
        <v>18-001-33-33-004-2020-00450-00</v>
      </c>
      <c r="C3" s="42"/>
    </row>
    <row r="4" spans="1:3" x14ac:dyDescent="0.35">
      <c r="A4" s="5" t="s">
        <v>0</v>
      </c>
      <c r="B4" s="42" t="str">
        <f>'GENERALES NOTA 322'!B3:C3</f>
        <v>JUZGADO CUARTO ADMINISTRATIVO DE FLORENCIA, CAQUETÁ</v>
      </c>
      <c r="C4" s="42"/>
    </row>
    <row r="5" spans="1:3" x14ac:dyDescent="0.35">
      <c r="A5" s="5" t="s">
        <v>92</v>
      </c>
      <c r="B5" s="42" t="str">
        <f>'GENERALES NOTA 322'!B4:C4</f>
        <v>Departamento del Caquetá – Secretaría de Salud Departamental-Municipio de Florencia, Caquetá – Secretaría de Salud Municipal-Departamento de Santander – Secretaría de Salud Departamental de Santander-Municipio de Floridablanca – Secretaría de Salud Municipal de Floridablanca-E.S.E. Hospital Departamental María Inmaculada-Clínica FOSCAL</v>
      </c>
      <c r="C5" s="42"/>
    </row>
    <row r="6" spans="1:3" x14ac:dyDescent="0.35">
      <c r="A6" s="5" t="s">
        <v>1</v>
      </c>
      <c r="B6" s="42" t="str">
        <f>'GENERALES NOTA 322'!B5:C5</f>
        <v>Rafael Eduardo Varón Méndez, en calidad de padre de la víctima; Asenet Camacho Pizarro, en calidad de madre de la víctima; Luz Mariana Varón Camacho, en calidad de hermana de la víctima; Fernando Antonio Camacho Cárdenas, en calidad de abuelo de la víctima; María del Rosario Pizarro Jiménez, en calidad de abuela de la víctima; y Rafael Varón Gámez, en calidad de abuelo de la víctima.</v>
      </c>
      <c r="C6" s="42"/>
    </row>
    <row r="7" spans="1:3" x14ac:dyDescent="0.35">
      <c r="A7" s="5" t="s">
        <v>93</v>
      </c>
      <c r="B7" s="42" t="str">
        <f>'GENERALES NOTA 322'!B6:C6</f>
        <v>LLAMADA EN GARANTIA</v>
      </c>
      <c r="C7" s="42"/>
    </row>
    <row r="8" spans="1:3" x14ac:dyDescent="0.35">
      <c r="A8" s="5" t="s">
        <v>100</v>
      </c>
      <c r="B8" s="42" t="str">
        <f>'GENERALES NOTA 325'!B8:C8</f>
        <v>PROBABLE GENERALES</v>
      </c>
      <c r="C8" s="42"/>
    </row>
    <row r="9" spans="1:3" x14ac:dyDescent="0.35">
      <c r="A9" s="15" t="s">
        <v>39</v>
      </c>
      <c r="B9" s="96">
        <f>'GENERALES  NOTA 324 -478'!B17:C17</f>
        <v>100000000</v>
      </c>
      <c r="C9" s="96"/>
    </row>
    <row r="10" spans="1:3" x14ac:dyDescent="0.35">
      <c r="A10" s="5" t="s">
        <v>112</v>
      </c>
      <c r="B10" s="97">
        <v>25000000</v>
      </c>
      <c r="C10" s="97"/>
    </row>
    <row r="11" spans="1:3" ht="41.15" customHeight="1" x14ac:dyDescent="0.35">
      <c r="A11" s="5" t="s">
        <v>151</v>
      </c>
      <c r="B11" s="42"/>
      <c r="C11" s="42"/>
    </row>
    <row r="12" spans="1:3" ht="41.15" hidden="1" customHeight="1" x14ac:dyDescent="0.35">
      <c r="A12" s="5" t="s">
        <v>115</v>
      </c>
      <c r="B12" s="42"/>
      <c r="C12" s="42"/>
    </row>
    <row r="13" spans="1:3" ht="18.75" customHeight="1" x14ac:dyDescent="0.35">
      <c r="A13" s="5" t="s">
        <v>116</v>
      </c>
      <c r="B13" s="98"/>
      <c r="C13" s="98"/>
    </row>
    <row r="14" spans="1:3" x14ac:dyDescent="0.35">
      <c r="A14" s="5" t="s">
        <v>117</v>
      </c>
      <c r="B14" s="42"/>
      <c r="C14" s="42"/>
    </row>
    <row r="20" spans="4:8" x14ac:dyDescent="0.35">
      <c r="D20" t="str">
        <f t="shared" ref="D20:H20" si="0">UPPER(D18)</f>
        <v/>
      </c>
      <c r="E20" t="str">
        <f t="shared" si="0"/>
        <v/>
      </c>
      <c r="F20" t="str">
        <f t="shared" si="0"/>
        <v/>
      </c>
      <c r="G20" t="str">
        <f t="shared" si="0"/>
        <v/>
      </c>
      <c r="H20" t="str">
        <f t="shared" si="0"/>
        <v/>
      </c>
    </row>
    <row r="21" spans="4:8" x14ac:dyDescent="0.35">
      <c r="D21" t="str">
        <f t="shared" ref="D21:H21" si="1">UPPER(D19)</f>
        <v/>
      </c>
      <c r="E21" t="str">
        <f t="shared" si="1"/>
        <v/>
      </c>
      <c r="F21" t="str">
        <f t="shared" si="1"/>
        <v/>
      </c>
      <c r="G21" t="str">
        <f t="shared" si="1"/>
        <v/>
      </c>
      <c r="H21" t="str">
        <f t="shared" si="1"/>
        <v/>
      </c>
    </row>
    <row r="22" spans="4:8" x14ac:dyDescent="0.35">
      <c r="D22" t="str">
        <f t="shared" ref="D22:H22" si="2">UPPER(D20)</f>
        <v/>
      </c>
      <c r="E22" t="str">
        <f t="shared" si="2"/>
        <v/>
      </c>
      <c r="F22" t="str">
        <f t="shared" si="2"/>
        <v/>
      </c>
      <c r="G22" t="str">
        <f t="shared" si="2"/>
        <v/>
      </c>
      <c r="H22" t="str">
        <f t="shared" si="2"/>
        <v/>
      </c>
    </row>
    <row r="23" spans="4:8" x14ac:dyDescent="0.35">
      <c r="D23" t="str">
        <f>UPPER(D21)</f>
        <v/>
      </c>
      <c r="E23" t="str">
        <f t="shared" ref="E23:H23" si="3">UPPER(E21)</f>
        <v/>
      </c>
      <c r="F23" t="str">
        <f t="shared" si="3"/>
        <v/>
      </c>
      <c r="G23" t="str">
        <f t="shared" si="3"/>
        <v/>
      </c>
      <c r="H23" t="str">
        <f t="shared" si="3"/>
        <v/>
      </c>
    </row>
    <row r="24" spans="4:8" x14ac:dyDescent="0.35">
      <c r="D24" t="str">
        <f t="shared" ref="D24:H24" si="4">UPPER(D22)</f>
        <v/>
      </c>
      <c r="E24" t="str">
        <f t="shared" si="4"/>
        <v/>
      </c>
      <c r="F24" t="str">
        <f t="shared" si="4"/>
        <v/>
      </c>
      <c r="G24" t="str">
        <f t="shared" si="4"/>
        <v/>
      </c>
      <c r="H24" t="str">
        <f t="shared" si="4"/>
        <v/>
      </c>
    </row>
    <row r="25" spans="4:8" x14ac:dyDescent="0.35">
      <c r="D25" t="str">
        <f t="shared" ref="D25:H25" si="5">UPPER(D23)</f>
        <v/>
      </c>
      <c r="E25" t="str">
        <f t="shared" si="5"/>
        <v/>
      </c>
      <c r="F25" t="str">
        <f t="shared" si="5"/>
        <v/>
      </c>
      <c r="G25" t="str">
        <f t="shared" si="5"/>
        <v/>
      </c>
      <c r="H25" t="str">
        <f t="shared" si="5"/>
        <v/>
      </c>
    </row>
  </sheetData>
  <mergeCells count="14">
    <mergeCell ref="B14:C14"/>
    <mergeCell ref="B7:C7"/>
    <mergeCell ref="B8:C8"/>
    <mergeCell ref="B9:C9"/>
    <mergeCell ref="B10:C10"/>
    <mergeCell ref="B11:C11"/>
    <mergeCell ref="B13:C13"/>
    <mergeCell ref="B12:C12"/>
    <mergeCell ref="B6:C6"/>
    <mergeCell ref="A1:C1"/>
    <mergeCell ref="B2:C2"/>
    <mergeCell ref="B3:C3"/>
    <mergeCell ref="B4:C4"/>
    <mergeCell ref="B5:C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AE1A-7488-4345-8CA1-CE97BD0CF2D1}">
  <sheetPr>
    <tabColor theme="3" tint="0.39997558519241921"/>
  </sheetPr>
  <dimension ref="A1:C28"/>
  <sheetViews>
    <sheetView topLeftCell="A10" zoomScaleNormal="100" workbookViewId="0">
      <selection activeCell="B14" sqref="B14:C14"/>
    </sheetView>
  </sheetViews>
  <sheetFormatPr baseColWidth="10" defaultColWidth="0" defaultRowHeight="14.5" x14ac:dyDescent="0.35"/>
  <cols>
    <col min="1" max="1" width="72.81640625" customWidth="1"/>
    <col min="2" max="2" width="39.81640625" customWidth="1"/>
    <col min="3" max="3" width="96.26953125" customWidth="1"/>
    <col min="4" max="16384" width="11.453125" hidden="1"/>
  </cols>
  <sheetData>
    <row r="1" spans="1:3" ht="18.5" x14ac:dyDescent="0.35">
      <c r="A1" s="95" t="s">
        <v>119</v>
      </c>
      <c r="B1" s="95"/>
      <c r="C1" s="95"/>
    </row>
    <row r="2" spans="1:3" ht="14.15" customHeight="1" x14ac:dyDescent="0.35">
      <c r="A2" s="13" t="s">
        <v>14</v>
      </c>
      <c r="B2" s="45" t="str">
        <f>'[2]AUTOS NOTA 321'!B2:C2</f>
        <v xml:space="preserve">SINIESTRO   LEGIS </v>
      </c>
      <c r="C2" s="46"/>
    </row>
    <row r="3" spans="1:3" x14ac:dyDescent="0.35">
      <c r="A3" s="5" t="s">
        <v>2</v>
      </c>
      <c r="B3" s="42" t="str">
        <f>'GENERALES NOTA 322'!B2:C2</f>
        <v>18-001-33-33-004-2020-00450-00</v>
      </c>
      <c r="C3" s="42"/>
    </row>
    <row r="4" spans="1:3" x14ac:dyDescent="0.35">
      <c r="A4" s="5" t="s">
        <v>0</v>
      </c>
      <c r="B4" s="42" t="str">
        <f>'GENERALES NOTA 322'!B3:C3</f>
        <v>JUZGADO CUARTO ADMINISTRATIVO DE FLORENCIA, CAQUETÁ</v>
      </c>
      <c r="C4" s="42"/>
    </row>
    <row r="5" spans="1:3" x14ac:dyDescent="0.35">
      <c r="A5" s="5" t="s">
        <v>92</v>
      </c>
      <c r="B5" s="42" t="str">
        <f>'GENERALES NOTA 322'!B4:C4</f>
        <v>Departamento del Caquetá – Secretaría de Salud Departamental-Municipio de Florencia, Caquetá – Secretaría de Salud Municipal-Departamento de Santander – Secretaría de Salud Departamental de Santander-Municipio de Floridablanca – Secretaría de Salud Municipal de Floridablanca-E.S.E. Hospital Departamental María Inmaculada-Clínica FOSCAL</v>
      </c>
      <c r="C5" s="42"/>
    </row>
    <row r="6" spans="1:3" x14ac:dyDescent="0.35">
      <c r="A6" s="5" t="s">
        <v>1</v>
      </c>
      <c r="B6" s="42" t="str">
        <f>'GENERALES NOTA 322'!B5:C5</f>
        <v>Rafael Eduardo Varón Méndez, en calidad de padre de la víctima; Asenet Camacho Pizarro, en calidad de madre de la víctima; Luz Mariana Varón Camacho, en calidad de hermana de la víctima; Fernando Antonio Camacho Cárdenas, en calidad de abuelo de la víctima; María del Rosario Pizarro Jiménez, en calidad de abuela de la víctima; y Rafael Varón Gámez, en calidad de abuelo de la víctima.</v>
      </c>
      <c r="C6" s="42"/>
    </row>
    <row r="7" spans="1:3" x14ac:dyDescent="0.35">
      <c r="A7" s="5" t="s">
        <v>93</v>
      </c>
      <c r="B7" s="42" t="str">
        <f>'GENERALES NOTA 322'!B6:C6</f>
        <v>LLAMADA EN GARANTIA</v>
      </c>
      <c r="C7" s="42"/>
    </row>
    <row r="8" spans="1:3" x14ac:dyDescent="0.35">
      <c r="A8" s="5" t="s">
        <v>113</v>
      </c>
      <c r="B8" s="42" t="str">
        <f>'GENERALES NOTA 325'!B8:C8</f>
        <v>PROBABLE GENERALES</v>
      </c>
      <c r="C8" s="42"/>
    </row>
    <row r="9" spans="1:3" ht="24" customHeight="1" x14ac:dyDescent="0.35">
      <c r="A9" s="5" t="s">
        <v>114</v>
      </c>
      <c r="B9" s="42"/>
      <c r="C9" s="42"/>
    </row>
    <row r="10" spans="1:3" ht="88.5" customHeight="1" x14ac:dyDescent="0.35">
      <c r="A10" s="5" t="s">
        <v>148</v>
      </c>
      <c r="B10" s="42"/>
      <c r="C10" s="42"/>
    </row>
    <row r="11" spans="1:3" ht="43.5" customHeight="1" x14ac:dyDescent="0.35">
      <c r="A11" s="101"/>
      <c r="B11" s="101"/>
      <c r="C11" s="101"/>
    </row>
    <row r="12" spans="1:3" hidden="1" x14ac:dyDescent="0.35">
      <c r="A12" s="102"/>
      <c r="B12" s="102"/>
      <c r="C12" s="102"/>
    </row>
    <row r="13" spans="1:3" ht="18.5" x14ac:dyDescent="0.35">
      <c r="A13" s="95" t="s">
        <v>149</v>
      </c>
      <c r="B13" s="95"/>
      <c r="C13" s="95"/>
    </row>
    <row r="14" spans="1:3" x14ac:dyDescent="0.35">
      <c r="A14" s="23" t="s">
        <v>30</v>
      </c>
      <c r="B14" s="90" t="s">
        <v>43</v>
      </c>
      <c r="C14" s="91"/>
    </row>
    <row r="15" spans="1:3" ht="29" x14ac:dyDescent="0.35">
      <c r="A15" s="21" t="s">
        <v>31</v>
      </c>
      <c r="B15" s="88"/>
      <c r="C15" s="89"/>
    </row>
    <row r="16" spans="1:3" ht="29" x14ac:dyDescent="0.35">
      <c r="A16" s="14" t="s">
        <v>38</v>
      </c>
      <c r="B16" s="73">
        <f>((C18+C19+C21+C22)-C25)*C24*C26</f>
        <v>100000000</v>
      </c>
      <c r="C16" s="73"/>
    </row>
    <row r="17" spans="1:3" x14ac:dyDescent="0.35">
      <c r="A17" s="23" t="s">
        <v>39</v>
      </c>
      <c r="B17" s="80" t="s">
        <v>34</v>
      </c>
      <c r="C17" s="81"/>
    </row>
    <row r="18" spans="1:3" x14ac:dyDescent="0.35">
      <c r="A18" s="76"/>
      <c r="B18" s="22" t="s">
        <v>35</v>
      </c>
      <c r="C18" s="19">
        <v>100000000</v>
      </c>
    </row>
    <row r="19" spans="1:3" x14ac:dyDescent="0.35">
      <c r="A19" s="77"/>
      <c r="B19" s="22" t="s">
        <v>36</v>
      </c>
      <c r="C19" s="19">
        <v>0</v>
      </c>
    </row>
    <row r="20" spans="1:3" x14ac:dyDescent="0.35">
      <c r="A20" s="77"/>
      <c r="B20" s="78" t="s">
        <v>37</v>
      </c>
      <c r="C20" s="79"/>
    </row>
    <row r="21" spans="1:3" x14ac:dyDescent="0.35">
      <c r="A21" s="77"/>
      <c r="B21" s="22" t="s">
        <v>95</v>
      </c>
      <c r="C21" s="19">
        <v>0</v>
      </c>
    </row>
    <row r="22" spans="1:3" ht="29" x14ac:dyDescent="0.35">
      <c r="A22" s="77"/>
      <c r="B22" s="22" t="s">
        <v>97</v>
      </c>
      <c r="C22" s="19">
        <v>0</v>
      </c>
    </row>
    <row r="23" spans="1:3" x14ac:dyDescent="0.35">
      <c r="A23" s="77"/>
      <c r="B23" s="78" t="s">
        <v>98</v>
      </c>
      <c r="C23" s="79"/>
    </row>
    <row r="24" spans="1:3" x14ac:dyDescent="0.35">
      <c r="A24" s="25"/>
      <c r="B24" s="22" t="s">
        <v>102</v>
      </c>
      <c r="C24" s="26">
        <v>1</v>
      </c>
    </row>
    <row r="25" spans="1:3" x14ac:dyDescent="0.35">
      <c r="A25" s="27"/>
      <c r="B25" s="22" t="s">
        <v>99</v>
      </c>
      <c r="C25" s="28">
        <v>0</v>
      </c>
    </row>
    <row r="26" spans="1:3" x14ac:dyDescent="0.35">
      <c r="A26" s="27"/>
      <c r="B26" s="22" t="s">
        <v>111</v>
      </c>
      <c r="C26" s="26">
        <v>1</v>
      </c>
    </row>
    <row r="27" spans="1:3" x14ac:dyDescent="0.35">
      <c r="A27" s="18" t="s">
        <v>90</v>
      </c>
      <c r="B27" s="73">
        <f>IFERROR(B16*(VLOOKUP(B14,Hoja2!$G$1:$H$6,2,0)),16666)</f>
        <v>16666</v>
      </c>
      <c r="C27" s="73"/>
    </row>
    <row r="28" spans="1:3" ht="95.25" customHeight="1" x14ac:dyDescent="0.35">
      <c r="A28" s="34" t="s">
        <v>150</v>
      </c>
      <c r="B28" s="99"/>
      <c r="C28" s="100"/>
    </row>
  </sheetData>
  <mergeCells count="21">
    <mergeCell ref="B27:C27"/>
    <mergeCell ref="A13:C13"/>
    <mergeCell ref="B28:C28"/>
    <mergeCell ref="A11:C12"/>
    <mergeCell ref="B20:C20"/>
    <mergeCell ref="B14:C14"/>
    <mergeCell ref="B15:C15"/>
    <mergeCell ref="B17:C17"/>
    <mergeCell ref="A18:A23"/>
    <mergeCell ref="B23:C23"/>
    <mergeCell ref="B16:C16"/>
    <mergeCell ref="B7:C7"/>
    <mergeCell ref="B8:C8"/>
    <mergeCell ref="B10:C10"/>
    <mergeCell ref="B9:C9"/>
    <mergeCell ref="A1:C1"/>
    <mergeCell ref="B2:C2"/>
    <mergeCell ref="B3:C3"/>
    <mergeCell ref="B4:C4"/>
    <mergeCell ref="B5:C5"/>
    <mergeCell ref="B6:C6"/>
  </mergeCells>
  <dataValidations count="1">
    <dataValidation type="decimal" operator="lessThanOrEqual" allowBlank="1" showInputMessage="1" showErrorMessage="1" sqref="C24" xr:uid="{41F05306-0647-4B3F-9F65-BA97A3AFC11D}">
      <formula1>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2AE44EFF-D747-47F8-839C-678EB5C9D5DF}">
          <x14:formula1>
            <xm:f>Hoja2!$N$1:$N$3</xm:f>
          </x14:formula1>
          <xm:sqref>B9:C9</xm:sqref>
        </x14:dataValidation>
        <x14:dataValidation type="list" allowBlank="1" showInputMessage="1" showErrorMessage="1" xr:uid="{B271960E-476F-49EB-921A-138494E0763A}">
          <x14:formula1>
            <xm:f>Hoja2!$G$1:$G$7</xm:f>
          </x14:formula1>
          <xm:sqref>B14:C14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4.5" x14ac:dyDescent="0.35"/>
  <sheetData>
    <row r="1" spans="1:1" x14ac:dyDescent="0.35">
      <c r="A1" t="s">
        <v>101</v>
      </c>
    </row>
    <row r="2" spans="1:1" x14ac:dyDescent="0.35">
      <c r="A2" t="s">
        <v>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N8"/>
  <sheetViews>
    <sheetView workbookViewId="0">
      <selection activeCell="A27" sqref="A27"/>
    </sheetView>
  </sheetViews>
  <sheetFormatPr baseColWidth="10" defaultColWidth="11.54296875" defaultRowHeight="14.5" x14ac:dyDescent="0.35"/>
  <cols>
    <col min="4" max="4" width="20.1796875" bestFit="1" customWidth="1"/>
    <col min="5" max="5" width="42.81640625" bestFit="1" customWidth="1"/>
    <col min="7" max="7" width="33.26953125" customWidth="1"/>
    <col min="14" max="14" width="20.7265625" customWidth="1"/>
  </cols>
  <sheetData>
    <row r="1" spans="1:14" x14ac:dyDescent="0.35">
      <c r="A1" s="8" t="s">
        <v>46</v>
      </c>
      <c r="B1" t="s">
        <v>21</v>
      </c>
      <c r="C1" s="8" t="s">
        <v>20</v>
      </c>
      <c r="D1" s="8" t="s">
        <v>47</v>
      </c>
      <c r="E1" s="3" t="s">
        <v>5</v>
      </c>
      <c r="F1" s="2" t="s">
        <v>45</v>
      </c>
      <c r="G1" s="2" t="s">
        <v>103</v>
      </c>
      <c r="H1" s="4">
        <v>0.7</v>
      </c>
      <c r="I1" t="s">
        <v>3</v>
      </c>
      <c r="J1" t="s">
        <v>65</v>
      </c>
      <c r="L1" t="s">
        <v>110</v>
      </c>
      <c r="N1" s="2" t="s">
        <v>139</v>
      </c>
    </row>
    <row r="2" spans="1:14" x14ac:dyDescent="0.35">
      <c r="A2" t="s">
        <v>51</v>
      </c>
      <c r="B2" t="s">
        <v>22</v>
      </c>
      <c r="C2" t="s">
        <v>55</v>
      </c>
      <c r="D2" s="2" t="s">
        <v>48</v>
      </c>
      <c r="E2" s="1" t="s">
        <v>8</v>
      </c>
      <c r="F2" s="2" t="s">
        <v>43</v>
      </c>
      <c r="G2" s="2" t="s">
        <v>104</v>
      </c>
      <c r="H2" s="4">
        <v>0.25</v>
      </c>
      <c r="I2" t="s">
        <v>61</v>
      </c>
      <c r="J2" t="s">
        <v>66</v>
      </c>
      <c r="L2" t="s">
        <v>94</v>
      </c>
      <c r="N2" s="2" t="s">
        <v>140</v>
      </c>
    </row>
    <row r="3" spans="1:14" x14ac:dyDescent="0.35">
      <c r="A3" t="s">
        <v>52</v>
      </c>
      <c r="C3" t="s">
        <v>56</v>
      </c>
      <c r="D3" s="2" t="s">
        <v>49</v>
      </c>
      <c r="E3" s="1" t="s">
        <v>9</v>
      </c>
      <c r="F3" s="2" t="s">
        <v>44</v>
      </c>
      <c r="G3" s="2" t="s">
        <v>105</v>
      </c>
      <c r="H3" s="4">
        <v>0.55000000000000004</v>
      </c>
      <c r="I3" t="s">
        <v>62</v>
      </c>
      <c r="J3" t="s">
        <v>67</v>
      </c>
      <c r="N3" s="2" t="s">
        <v>43</v>
      </c>
    </row>
    <row r="4" spans="1:14" x14ac:dyDescent="0.35">
      <c r="A4" t="s">
        <v>53</v>
      </c>
      <c r="C4" t="s">
        <v>57</v>
      </c>
      <c r="E4" s="1" t="s">
        <v>10</v>
      </c>
      <c r="G4" s="2" t="s">
        <v>106</v>
      </c>
      <c r="H4" s="4">
        <v>0.15</v>
      </c>
      <c r="I4" t="s">
        <v>63</v>
      </c>
      <c r="J4" t="s">
        <v>68</v>
      </c>
      <c r="N4" s="2"/>
    </row>
    <row r="5" spans="1:14" x14ac:dyDescent="0.35">
      <c r="A5" t="s">
        <v>54</v>
      </c>
      <c r="E5" s="1" t="s">
        <v>6</v>
      </c>
      <c r="G5" s="2" t="s">
        <v>107</v>
      </c>
      <c r="H5" s="4">
        <v>0.7</v>
      </c>
      <c r="I5" t="s">
        <v>64</v>
      </c>
      <c r="J5" t="s">
        <v>69</v>
      </c>
      <c r="N5" s="2"/>
    </row>
    <row r="6" spans="1:14" x14ac:dyDescent="0.35">
      <c r="E6" s="1" t="s">
        <v>7</v>
      </c>
      <c r="G6" s="2" t="s">
        <v>108</v>
      </c>
      <c r="H6" s="4">
        <v>0.3</v>
      </c>
      <c r="J6" t="s">
        <v>70</v>
      </c>
      <c r="N6" s="2"/>
    </row>
    <row r="7" spans="1:14" x14ac:dyDescent="0.35">
      <c r="E7" s="1" t="s">
        <v>12</v>
      </c>
      <c r="G7" s="2" t="s">
        <v>43</v>
      </c>
      <c r="N7" s="2" t="s">
        <v>43</v>
      </c>
    </row>
    <row r="8" spans="1:14" x14ac:dyDescent="0.35">
      <c r="E8" s="1" t="s">
        <v>11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GENERALES NOTA 321</vt:lpstr>
      <vt:lpstr>GENERALES  NOTA 324 -478</vt:lpstr>
      <vt:lpstr>GENERALES NOTA 325</vt:lpstr>
      <vt:lpstr>CONCEPTO DE CONCILIACIÓN 330 </vt:lpstr>
      <vt:lpstr>CAMBIO DE CONTINGENCIA 423</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Romero Garcia, Angela Maria (ALLIANZ COLOMBIA)</cp:lastModifiedBy>
  <dcterms:created xsi:type="dcterms:W3CDTF">2020-12-07T14:41:17Z</dcterms:created>
  <dcterms:modified xsi:type="dcterms:W3CDTF">2025-02-13T15:14:12Z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