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56F18DDA-231E-46E3-86D5-5BE72EDED68A}"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1" l="1"/>
  <c r="B17" i="11" s="1"/>
  <c r="B16" i="18"/>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7" i="11"/>
  <c r="B2" i="11"/>
  <c r="D34" i="5"/>
  <c r="D35" i="5"/>
  <c r="B8" i="17"/>
  <c r="B7" i="18"/>
  <c r="B6" i="18"/>
  <c r="B5" i="18"/>
  <c r="B4" i="18"/>
  <c r="B3" i="18"/>
  <c r="B2" i="18"/>
  <c r="B7" i="17"/>
  <c r="B6" i="17"/>
  <c r="B5" i="17"/>
  <c r="B4" i="17"/>
  <c r="B3" i="17"/>
  <c r="B2" i="17"/>
  <c r="C11" i="11"/>
  <c r="C10" i="11"/>
  <c r="B7" i="10"/>
  <c r="B7" i="14"/>
  <c r="B6" i="14"/>
  <c r="B5" i="14"/>
  <c r="B4" i="14"/>
  <c r="B3" i="14"/>
  <c r="B2" i="14"/>
  <c r="B15" i="5"/>
  <c r="B8" i="11" s="1"/>
  <c r="B4" i="10"/>
  <c r="B4" i="11" s="1"/>
  <c r="B5" i="10"/>
  <c r="B5" i="11" s="1"/>
  <c r="B6" i="10"/>
  <c r="B6" i="11" s="1"/>
  <c r="B3" i="10"/>
  <c r="B3" i="11" s="1"/>
  <c r="B28" i="11" l="1"/>
  <c r="B9" i="17"/>
</calcChain>
</file>

<file path=xl/sharedStrings.xml><?xml version="1.0" encoding="utf-8"?>
<sst xmlns="http://schemas.openxmlformats.org/spreadsheetml/2006/main" count="299" uniqueCount="204">
  <si>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</si>
  <si>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</si>
  <si>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</si>
  <si>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</si>
  <si>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</si>
  <si>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</si>
  <si>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</si>
  <si>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</si>
  <si>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</si>
  <si>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</si>
  <si>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</si>
  <si>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</si>
  <si>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</si>
  <si>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</si>
  <si>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</si>
  <si>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</si>
  <si>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</si>
  <si>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</si>
  <si>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</si>
  <si>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</si>
  <si>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</si>
  <si>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</si>
  <si>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</si>
  <si>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</si>
  <si>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</si>
  <si>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</si>
  <si>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</si>
  <si>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</si>
  <si>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</si>
  <si>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</si>
  <si>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</si>
  <si>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</si>
  <si>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</si>
  <si>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</si>
  <si>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</si>
  <si>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</si>
  <si>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</si>
  <si>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</si>
  <si>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</si>
  <si>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</si>
  <si>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</si>
  <si>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</si>
  <si>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</si>
  <si>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</si>
  <si>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</si>
  <si>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</si>
  <si>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</si>
  <si>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</si>
  <si>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</si>
  <si>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</si>
  <si>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</si>
  <si>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</si>
  <si>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</si>
  <si>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</si>
  <si>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</si>
  <si>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</si>
  <si>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</si>
  <si>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</si>
  <si>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</si>
  <si>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</si>
  <si>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</si>
  <si>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</si>
  <si>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</si>
  <si>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</si>
  <si>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</si>
  <si>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</si>
  <si>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</si>
  <si>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</si>
  <si>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</si>
  <si>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</si>
  <si>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</si>
  <si>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</si>
  <si>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</si>
  <si>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</si>
  <si>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</si>
  <si>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</si>
  <si>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</si>
  <si>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</si>
  <si>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</si>
  <si>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</si>
  <si>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</si>
  <si>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</si>
  <si>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</si>
  <si>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</si>
  <si>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</si>
  <si>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</si>
  <si>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</si>
  <si>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</si>
  <si>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</si>
  <si>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</si>
  <si>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</si>
  <si>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</si>
  <si>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</si>
  <si>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</si>
  <si>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</si>
  <si>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</si>
  <si>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</si>
  <si>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</si>
  <si>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</si>
  <si>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</si>
  <si>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</si>
  <si>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</si>
  <si>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</si>
  <si>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</si>
  <si>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</si>
  <si>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</si>
  <si>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</si>
  <si>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</si>
  <si>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</si>
  <si>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</si>
  <si>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</si>
  <si>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</si>
  <si>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</si>
  <si>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</si>
  <si>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</si>
  <si>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</si>
  <si>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</si>
  <si>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</si>
  <si>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</si>
  <si>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</si>
  <si>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</si>
  <si>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</si>
  <si>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</si>
  <si>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</si>
  <si>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</si>
  <si>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</si>
  <si>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</si>
  <si>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</si>
  <si>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</si>
  <si>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</si>
  <si>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</si>
  <si>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</si>
  <si>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</si>
  <si>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</si>
  <si>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</si>
  <si>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</si>
  <si>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</si>
  <si>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</si>
  <si>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</si>
  <si>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</si>
  <si>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</si>
  <si>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</si>
  <si>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</si>
  <si>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</si>
  <si>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</si>
  <si>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</si>
  <si>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</si>
  <si>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</si>
  <si>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</si>
  <si>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</si>
  <si>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</si>
  <si>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</si>
  <si>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</si>
  <si>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</si>
  <si>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</si>
  <si>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</si>
  <si>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</si>
  <si>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</si>
  <si>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</si>
  <si>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</si>
  <si>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</si>
  <si>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</si>
  <si>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</si>
  <si>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</si>
  <si>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</si>
  <si>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</si>
  <si>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</si>
  <si>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</si>
  <si>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</si>
  <si>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</si>
  <si>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</si>
  <si>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</si>
  <si>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</si>
  <si>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</si>
  <si>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</si>
  <si>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18-001-33-33-004-2020-00450-00</t>
  </si>
  <si>
    <t>JUZGADO CUARTO ADMINISTRATIVO DE FLORENCIA, CAQUETÁ</t>
  </si>
  <si>
    <t>DEMANDANTE</t>
  </si>
  <si>
    <t>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t>
  </si>
  <si>
    <t>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t>
  </si>
  <si>
    <t>Ana Sophia Varón Camacho</t>
  </si>
  <si>
    <t xml:space="preserve"> 24 de julio de 2018</t>
  </si>
  <si>
    <t>23 de julio de 2020</t>
  </si>
  <si>
    <t>21 de octubre de 2020</t>
  </si>
  <si>
    <t>Responsabilidad civil profesional</t>
  </si>
  <si>
    <t>El 20 de julio de 2018, la menor Ana Sophia Varón Camacho, de cinco años de edad, sufrió un accidente al caer de unas escaleras, golpeándose la cabeza. Inicialmente, presentó una inflamación en la zona del impacto y fue llevada por sus padres al Hospital Departamental María Inmaculada en Florencia, Caquetá, donde ingresó al servicio de urgencias a las 07:40 p.m.
A las 7:47 p.m., fue diagnosticada con hematoma epidural y trauma craneoencefálico, presentando vómito en múltiples ocasiones. Dada la gravedad de su condición, los médicos ordenaron su remisión urgente a un centro de mayor nivel con servicio de neurocirugía. Sin embargo, la menor permaneció más de 48 horas en el hospital sin recibir la atención especializada requerida.
El 21 de julio de 2018, diferentes médicos reiteraron la necesidad de un traslado inmediato en ambulancia aérea medicalizada, considerando la alta probabilidad de muerte debido a la evolución del hematoma epidural y signos de hipertensión intracraneana. No obstante, no se concretó el traslado de manera inmediata, pese a los signos de deterioro progresivo de la menor.
Finalmente, el 22 de julio de 2018 a las 3:15 p.m., la menor fue remitida a la Clínica FOSCAL en Floridablanca, Santander. Durante el transporte aéreo, presentó paro cardiorrespiratorio de siete minutos, lo que agravó su condición neurológica. Al llegar a la clínica a las 10:11 p.m., fue ingresada en estado crítico, pálida, desaturada y con signos de mala perfusión.
El 23 de julio de 2018, la menor fue intervenida quirúrgicamente para drenar el hematoma epidural. Sin embargo, la falta de atención oportuna generó un deterioro progresivo de su estado de salud. La evolución clínica evidenció coma profundo, alteraciones metabólicas severas y disfunción neurológica irreversible.
Finalmente, el 24 de julio de 2018, a las 11:23 p.m., se declaró la muerte cerebral de la menor Ana Sophia Varón Camacho. La negligencia médica en la atención que aduce la parte demandante corresponde a la falta de remisión oportuna y la deficiente coordinación entre las entidades de salud constituyen una falla en el servicio, que contribuyó directamente al desenlace fatal. Las entidades responsables de la prestación del servicio de salud, entre ellas la E.S.E. Hospital Departamental María Inmaculada, la Nueva EPS, la Secretaría de Salud Municipal de Florencia, la Secretaría de Salud Departamental del Caquetá, la Clínica FOSCAL y las Secretarías de Salud de Floridablanca y Santander, no cumplieron con los protocolos médicos y administrativos necesarios para garantizar la atención oportuna y adecuada de la menor, lo que derivó en su fallecimiento.</t>
  </si>
  <si>
    <t>Daño Moral</t>
  </si>
  <si>
    <t xml:space="preserve">Daño a la salud </t>
  </si>
  <si>
    <t>HOSPITAL MARÍA INMACULADA</t>
  </si>
  <si>
    <t>891.180.098-5</t>
  </si>
  <si>
    <t>022238901/0</t>
  </si>
  <si>
    <t>23 de febrero de 2022</t>
  </si>
  <si>
    <t>22 de enero de 2025</t>
  </si>
  <si>
    <t>SINIESTRO   149004702 APL 214699</t>
  </si>
  <si>
    <t xml:space="preserve">RC PROFESIONAL </t>
  </si>
  <si>
    <t>20% sobre el valor de la pérdida, mínimo COP$25.000.000</t>
  </si>
  <si>
    <t>01/03/2018-01/02/2019</t>
  </si>
  <si>
    <t xml:space="preserve">• Disminución de la suma asegurada por pago de indemnizaciones con cargo a la PÓLIZA 22238901
</t>
  </si>
  <si>
    <t xml:space="preserve">Consultada la siniestralidad a corte de enero de 2025, no se evidencian pagos por la garantía RC Profesional </t>
  </si>
  <si>
    <t>N/A</t>
  </si>
  <si>
    <t>La contingencia se califica como EVENTUAL, toda vez que, si bien el contrato de seguro presta cobertura material y temporal, dependerá del debate probatorio confirmar o desvirtuar la responsabilidad del asegurado.
Lo primero que debe tomarse en consideración es que La Póliza de Seguro R.C. Profesional Clínicas y hospitales No. N°022238901/0, presta cobertura temporal, dado que los hechos ocurrieron el 24 de julio de 2018 y la vigencia de la póliza se pactó desde el 01 de marzo de 2018 hasta el 30 de noviembre de 2018. Por otro lado, la modalidad Sunset, exige que la reclamación se realice durante la vigencia de la póliza o dentro de los dos años siguientes a dicha vigencia, es decir, para el caso en concreto se tenía hasta el 30 de noviembre de 2020 para presentar la primera reclamación al asegurado, y de acuerdo con el análisis de las pruebas, se observa que la audiencia de conciliación, fue llevada a cabo el 21 de octubre de 2020, es decir, dentro del término pactado por la póliza N°022238901/0, por lo cual sí presta cobertura temporal. Ahora bien, en lo que atañe a la cobertura material, la póliza presta cobertura, debido a que el amparo es responsabilidad civil profesional clínicas y hospitales, y el objeto del debate procesal es el reconocimiento declaración de responsabilidad administrativa y solidaria por la atención prestada por la E.S.E Hospital María Inmaculada a la menor Ana Sophia Varón Camacho. 
Por otro lado, frente a la responsabilidad del asegurado, existen elementos de prueba que deberán ser valorados por el juez a fin de determinar si hubo o no responsabilidad de la E.S.E. Hospital Departamental María Inmaculada en relación con los hechos que dieron lugar al fallecimiento de la menor Ana Sophia Varón Camacho.
Por una parte, debe tenerse en cuenta que el 20 de julio de 2018, fecha en la cual ingresó la menor al servicio de urgencias del hospital, le fue brindada atención oportuna, diligente y acorde con la literatura médica, según el cuadro sintomatológico que presentaba en ese momento. Toda vez que se instauró un plan de manejo clínico inmediato, que incluyó la toma de imágenes diagnósticas, el suministro de medicamentos adecuados y la orden de remisión a un centro de mayor complejidad para manejo especializado. Además, será objeto de debate que la materialización de la remisión y el traslado eran responsabilidad de la EPS y no del hospital tratante.
Por lo anterior, queda claro que la determinación de cualquier posible responsabilidad dependerá del debate probatorio, en particular de los testimonios médicos solicitados, los cuales podrán confirmar o desvirtuar la imputación de responsabilidad civil profesional que se pretende endilgar a la E.S.E. Hospital Departamental María Inmaculada.</t>
  </si>
  <si>
    <t>Frente a la demanda:
1. INEXISTENTE RELACIÓN DE CAUSALIDAD ENTRE EL DAÑO O PERJUICIO ALEGADO POR LA PARTE ACTORA Y LA ACTUACIÓN DE LA E.S.E. HOSPITAL MARÍA INMACULADA.
2. INEXISTENCIA DE FALLA MÉDICA COMO CONSECUENCIA DE LA PRESTACIÓN Y TRATAMIENTO ADECUADO, DILIGENTE, CUIDADOSO, CARENTE DE CULPA Y REALIZADO CONFORME A LOS PROTOCOLOS DEL SERVICIO DE SALUD POR PARTE DE LA E.S.E. HOSPITAL MARÍA INMACULADA.
3. EL CONTENIDO OBLIGACIONAL QUE APAREJA EL SERVICIO MÉDICO ES DE MEDIO Y NO DE RESULTADO.
4. INEXISTENCIA DE RESPONSABILIDAD DE LA E.S.E. HOSPITAL MARÍA INMACULADA POR AUSENCIA DE FALLA DEL SERVICIO.
5. EXCEPCIONES PLANTEADAS POR E.S.E. HOSPITAL MARIA INMACULADA, ENTIDAD QUE LLAMÓ EN GARANTÍA A MÍ REPRESENTADA.
6. FALTA DE PRUEBA DEL DAÑO EMERGENTE.
7. IMPROCEDENCIA DE LA SOLICITUD DE RECONOCIMIENTO DE LUCRO CESANTE.
8. IMPROCEDENCIA DEL RECONOCIMIENTO DEL DAÑO A LA SALUD.
9. IMPROCEDENCIA DE RECONOCIMIENTO DEL DAÑO A LA VIDA EN RELACIÓN.
10. IMPROCEDENCIA DEL RECONOCIMIENTO DE PERJUICIOS MORALES-EXCESIVA CUANTIFICACIÓN QUE DESCONOCE LOS LÍMITES JURISPRUDENCALES PARA SU CUANTIFICACIÓN.
11. GENÉRICA O INNOMINADA.
Excepciones planteadas frente al llamamiento en garantía:
1. NO EXISTE OBLIGACIÓN INDEMNIZATORIA A CARGO DE ALLIANZ SEGUROS S.A. TODA VEZ QUE NO SE HA REALIZADO EL RIESGO ASEGURADO EN LA PÓLIZA DE RESPONSABILIDAD CIVIL PROFESIONAL CLÍNICAS y HOSPITALES NO. N°022238901/0
2. RIESGOS EXPRESAMENTE EXCLUIDOS EN LA PÓLIZA DE RESPONSABILIDAD CIVIL PROFESIONAL CLÍNICAS y HOSPITALES N°022238901/0.
3.FALTA DE COBERTURA MATERIAL FRENTE A ERRORES ADMINISTRATIVOS.
4. EN CUALQUIER CASO, DE NINGUNA FORMA SE PODRÁ EXCEDER EL LÍMITE DEL VALOR ASEGURADO EN LA PÓLIZA N°022238901/0.
5. LÍMITES MÁXIMOS DE RESPONSABILIDAD DE LA ASEGURADORA EN LO ATINENTE AL DEDUCIBLE EN LA PÓLIZA N°022238901/0.
6. CARÁCTER MERAMENTE INDEMNIZATORIO QUE REVISTEN LOS CONTRATOS DE SEGUROS.
7. DISPONIBILIDAD DEL VALOR ASEGURADO.
8. LA OBLIGACIÓN DE MI REPRESENTADA COMO ASEGURADORA ES DE REEMBOLSO Y NUNCA PODRÁ SER SOLIDARIA – INEXISTENCIA DE SOLIDARIDAD EN EL MARCO DEL CONTRATO DE SEGURO.
9. GENÉRICA O INNOMINADA</t>
  </si>
  <si>
    <t>Liquidación objetiva: Como liquidación objetiva de perjuicios se llegó al total de $544.860.000 Este valor se calculó de la siguiente manera: 
Perjuicio moral: Con ocasión al fallecimiento de la menor Ana Sophia Varon Camacho, se está solicitando como perjuicio moral la suma total de $681.075.000 discriminada así: Se tuvo en cuenta como indemnización por perjuicio moral la suma equivalente a 100 SMLMV ($142.350.000) para Rafael Eduardo Varón Méndez, en calidad de padre de la menor; para Asenat Camacho Pizarro, la suma equivalente a 100 SMLMV ($142.350.000) en calidad de madre de la menor; para Luz Mariana Varón Camacho, la suma equivalente a 50 SMLMV ($71.175.000) en calidad de hermana de la menor; para Luz Marina Méndez García, la suma equivalente a 50 SMLMV ($71.175.000) en calidad de abuela de la menor; para Fernando Antonio Camacho Cárdenas, la suma equivalente a 50 SMLMV ($71.175.000) en calidad de abuelo de la menor; para María del Rosario Pizarro Jiménez, la suma equivalente a 50 SMLMV ($71.175.000) en calidad de abuela de la menor; y para Rafael Varón Gámez, la suma equivalente a 50 SMLMV ($71.175.000) en calidad de abuelo de la menor. Este valor se calculó, teniendo en cuenta los baremos indemnizatorios establecidos por el Consejo de Estado mediante Sentencia de Unificación del 28 de agosto de 2014 Consejero Ponente: Jaime Orlando Santofimio 
Alteración grave las condiciones de existencia o daño a la vida de relación: No se reconoce la suma de $392.923.050 a favor de los demandantes, en razón a que desde el año 2014, esta tipología fue subsumida dentro del daño a la salud, por lo cual es jurídicamente improcedente sea reconocida, ello, de conformidad con la sentencia de unificación del 14 de septiembre de 2011, Exp 19031, además de acuerdo con el expediente 28804 del Consejo de Estado en sentencia del 28 de agosto de 2014 Adicionalmente y en el hipotético caso que se considere que se está solicitando es el daño a la salud, de todas maneras, es totalmente improcedente, pues el mismo solo se predica respecto de la víctima directa, quien en este caso falleció, no siendo plausible entonces reconocer y pagar suma alguna por esta tipología de perjuicio en favor de los demandantes 
Daño a la salud: No se reconoce en favor de los demandantes la suma de $175.560.400, debido a que, mediante pronunciamientos del Consejo de Estado, como el expuesto en sentencia del 28 de agosto de 2014, expediente 28804, o expedientes número 2009-00230-01 (45831) y 2010-00428-01 (47321) el reconocimiento de los perjuicios de esta índole se realizará única y exclusivamente a la víctima directa, de acuerdo a lo que resulte probado dentro del proceso En tal virtud, se confirma con toda claridad que en el presente caso no hay lugar a tales reconocimientos, puesto que la víctima directa, falleció el 24 de julio de 2018, y en punto a ello, se debe precisar que solo esta persona estaba facultada para percibir indemnización alguna a este título, no siendo extensiva entonces a ningún familiar 
Lucro cesante: No se reconoce la suma de $750.142.291, dado que resulta jurídicamente improcedente solicitar el reconocimiento y pago de lucro cesante en favor de una menor de tan solo cinco (5) años de edad. Bajo ninguna circunstancia es posible considerar que existía una expectativa legítima de ingresos a su favor, pues no se encontraba en edad productiva ni generaba recursos para su núcleo familiar. Además, la proyección de un lucro cesante futuro se basa en hechos inciertos e hipotéticos, lo que impide su reconocimiento dentro del presente proceso.
Daño emergente: No se reconoce la suma solicitada por daño emergente, toda vez que no se ha aportado prueba suficiente que acredite la existencia de los gastos en los que supuestamente incurrieron los demandantes con ocasión del fallecimiento de la menor Ana Sophia Varón Camacho . En este sentido, la carga de la prueba recae sobre la parte demandante, quien debía demostrar fehacientemente la realización de los gastos alegados. Sin embargo, no obra en el expediente documento alguno que respalde dichos desembolsos, lo que impide su reconocimiento dentro del presente proceso.
Total, pretensiones: $640.575.000
El valor asegurado total de la cobertura para el amparo de Responsabilidad Civil Profesional es de $800.000.000. Además, en el contrato de seguro se estableció un deducible del 20% de la pérdida, con un mínimo de $25.000.000 SMMLV. Teniendo en cuenta que la suma objetivada de $640.575.000 no supera el límite asegurado, se deberá descontar el importe que asumiría el asegurado, es decir, $128.115.000.Por lo tanto, el monto total a cubrir por la aseguradora sería de $512.460.000, en caso de una eventual condena.</t>
  </si>
  <si>
    <t>13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</si>
</sst>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6" fontId="0" fillId="0" borderId="1" xfId="1" applyNumberFormat="1" applyFon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3" fontId="0" fillId="0" borderId="2" xfId="0" applyNumberFormat="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3" zoomScale="70" zoomScaleNormal="70" workbookViewId="0">
      <selection activeCell="B4" sqref="B4:C4"/>
    </sheetView>
  </sheetViews>
  <sheetFormatPr baseColWidth="10" defaultColWidth="0" defaultRowHeight="15" x14ac:dyDescent="0.25"/>
  <cols>
    <col min="1" max="1" width="92.7109375" style="7" customWidth="1"/>
    <col min="2" max="2" width="63.85546875" style="7" customWidth="1"/>
    <col min="3" max="3" width="75.140625" style="7" customWidth="1"/>
    <col min="4" max="16384" width="11.42578125" style="2" hidden="1"/>
  </cols>
  <sheetData>
    <row r="1" spans="1:3" ht="28.5" customHeight="1" x14ac:dyDescent="0.25">
      <c r="A1" s="43" t="s">
        <v>28</v>
      </c>
      <c r="B1" s="43"/>
      <c r="C1" s="43"/>
    </row>
    <row r="2" spans="1:3" x14ac:dyDescent="0.25">
      <c r="A2" s="5" t="s">
        <v>119</v>
      </c>
      <c r="B2" s="46" t="s">
        <v>175</v>
      </c>
      <c r="C2" s="47"/>
    </row>
    <row r="3" spans="1:3" x14ac:dyDescent="0.25">
      <c r="A3" s="5" t="s">
        <v>108</v>
      </c>
      <c r="B3" s="44" t="s">
        <v>176</v>
      </c>
      <c r="C3" s="45"/>
    </row>
    <row r="4" spans="1:3" x14ac:dyDescent="0.25">
      <c r="A4" s="5" t="s">
        <v>120</v>
      </c>
      <c r="B4" s="44" t="s">
        <v>179</v>
      </c>
      <c r="C4" s="45"/>
    </row>
    <row r="5" spans="1:3" ht="14.45" customHeight="1" x14ac:dyDescent="0.25">
      <c r="A5" s="5" t="s">
        <v>177</v>
      </c>
      <c r="B5" s="44" t="s">
        <v>178</v>
      </c>
      <c r="C5" s="45"/>
    </row>
    <row r="6" spans="1:3" x14ac:dyDescent="0.25">
      <c r="A6" s="5" t="s">
        <v>122</v>
      </c>
      <c r="B6" s="48" t="s">
        <v>109</v>
      </c>
      <c r="C6" s="48"/>
    </row>
    <row r="7" spans="1:3" x14ac:dyDescent="0.25">
      <c r="A7" s="5" t="s">
        <v>123</v>
      </c>
      <c r="B7" s="44" t="s">
        <v>180</v>
      </c>
      <c r="C7" s="45"/>
    </row>
    <row r="8" spans="1:3" x14ac:dyDescent="0.25">
      <c r="A8" s="5" t="s">
        <v>124</v>
      </c>
      <c r="B8" s="41" t="s">
        <v>181</v>
      </c>
      <c r="C8" s="42"/>
    </row>
    <row r="9" spans="1:3" x14ac:dyDescent="0.25">
      <c r="A9" s="5" t="s">
        <v>125</v>
      </c>
      <c r="B9" s="41" t="s">
        <v>182</v>
      </c>
      <c r="C9" s="42"/>
    </row>
    <row r="10" spans="1:3" x14ac:dyDescent="0.25">
      <c r="A10" s="5" t="s">
        <v>126</v>
      </c>
      <c r="B10" s="41" t="s">
        <v>183</v>
      </c>
      <c r="C10" s="42"/>
    </row>
    <row r="11" spans="1:3" ht="23.25" customHeight="1" x14ac:dyDescent="0.25">
      <c r="A11" s="5" t="s">
        <v>16</v>
      </c>
      <c r="B11" s="41" t="s">
        <v>184</v>
      </c>
      <c r="C11" s="42"/>
    </row>
    <row r="12" spans="1:3" x14ac:dyDescent="0.25">
      <c r="A12" s="50" t="s">
        <v>135</v>
      </c>
      <c r="B12" s="51" t="s">
        <v>185</v>
      </c>
      <c r="C12" s="48"/>
    </row>
    <row r="13" spans="1:3" ht="30" customHeight="1" x14ac:dyDescent="0.25">
      <c r="A13" s="50"/>
      <c r="B13" s="48"/>
      <c r="C13" s="48"/>
    </row>
    <row r="14" spans="1:3" ht="73.5" customHeight="1" x14ac:dyDescent="0.25">
      <c r="A14" s="50"/>
      <c r="B14" s="48"/>
      <c r="C14" s="48"/>
    </row>
    <row r="15" spans="1:3" x14ac:dyDescent="0.25">
      <c r="A15" s="5" t="s">
        <v>127</v>
      </c>
      <c r="B15" s="54">
        <f>SUM(C17,C18,C20,C21,C23)</f>
        <v>2382086893</v>
      </c>
      <c r="C15" s="55"/>
    </row>
    <row r="16" spans="1:3" ht="33.75" customHeight="1" x14ac:dyDescent="0.25">
      <c r="A16" s="56" t="s">
        <v>128</v>
      </c>
      <c r="B16" s="57" t="s">
        <v>34</v>
      </c>
      <c r="C16" s="57"/>
    </row>
    <row r="17" spans="1:3" ht="33.75" customHeight="1" x14ac:dyDescent="0.25">
      <c r="A17" s="56"/>
      <c r="B17" s="11" t="s">
        <v>35</v>
      </c>
      <c r="C17" s="40">
        <v>810236893</v>
      </c>
    </row>
    <row r="18" spans="1:3" ht="33.75" customHeight="1" x14ac:dyDescent="0.25">
      <c r="A18" s="56"/>
      <c r="B18" s="11" t="s">
        <v>36</v>
      </c>
      <c r="C18" s="40">
        <v>6000000</v>
      </c>
    </row>
    <row r="19" spans="1:3" x14ac:dyDescent="0.25">
      <c r="A19" s="56"/>
      <c r="B19" s="58" t="s">
        <v>37</v>
      </c>
      <c r="C19" s="59"/>
    </row>
    <row r="20" spans="1:3" x14ac:dyDescent="0.25">
      <c r="A20" s="56"/>
      <c r="B20" s="11" t="s">
        <v>186</v>
      </c>
      <c r="C20" s="6">
        <v>640575000</v>
      </c>
    </row>
    <row r="21" spans="1:3" x14ac:dyDescent="0.25">
      <c r="A21" s="56"/>
      <c r="B21" s="11" t="s">
        <v>187</v>
      </c>
      <c r="C21" s="6">
        <v>925275000</v>
      </c>
    </row>
    <row r="22" spans="1:3" x14ac:dyDescent="0.25">
      <c r="A22" s="56"/>
      <c r="B22" s="58" t="s">
        <v>91</v>
      </c>
      <c r="C22" s="59"/>
    </row>
    <row r="23" spans="1:3" x14ac:dyDescent="0.25">
      <c r="A23" s="56"/>
      <c r="B23" s="11"/>
      <c r="C23" s="16"/>
    </row>
    <row r="24" spans="1:3" x14ac:dyDescent="0.25">
      <c r="A24" s="5" t="s">
        <v>129</v>
      </c>
      <c r="B24" s="48" t="s">
        <v>188</v>
      </c>
      <c r="C24" s="48"/>
    </row>
    <row r="25" spans="1:3" x14ac:dyDescent="0.25">
      <c r="A25" s="5" t="s">
        <v>130</v>
      </c>
      <c r="B25" s="48" t="s">
        <v>189</v>
      </c>
      <c r="C25" s="48"/>
    </row>
    <row r="26" spans="1:3" x14ac:dyDescent="0.25">
      <c r="A26" s="5" t="s">
        <v>131</v>
      </c>
      <c r="B26" s="48" t="s">
        <v>190</v>
      </c>
      <c r="C26" s="48"/>
    </row>
    <row r="27" spans="1:3" x14ac:dyDescent="0.25">
      <c r="A27" s="5" t="s">
        <v>132</v>
      </c>
      <c r="B27" s="52" t="s">
        <v>191</v>
      </c>
      <c r="C27" s="53"/>
    </row>
    <row r="28" spans="1:3" x14ac:dyDescent="0.25">
      <c r="A28" s="5" t="s">
        <v>133</v>
      </c>
      <c r="B28" s="49" t="s">
        <v>192</v>
      </c>
      <c r="C28" s="49"/>
    </row>
    <row r="29" spans="1:3" x14ac:dyDescent="0.25">
      <c r="A29" s="5" t="s">
        <v>134</v>
      </c>
      <c r="B29" s="48" t="s">
        <v>203</v>
      </c>
      <c r="C29" s="48"/>
    </row>
    <row r="34" spans="4:4" x14ac:dyDescent="0.25">
      <c r="D34" s="2" t="str">
        <f t="shared" ref="D34:D35" si="0">UPPER(A34)</f>
        <v/>
      </c>
    </row>
    <row r="35" spans="4:4" x14ac:dyDescent="0.2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4" zoomScale="85" zoomScaleNormal="85" workbookViewId="0">
      <selection activeCell="B8" sqref="B8:C8"/>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26.25" x14ac:dyDescent="0.25">
      <c r="A1" s="60" t="s">
        <v>27</v>
      </c>
      <c r="B1" s="60"/>
      <c r="C1" s="60"/>
    </row>
    <row r="2" spans="1:3" x14ac:dyDescent="0.25">
      <c r="A2" s="13" t="s">
        <v>14</v>
      </c>
      <c r="B2" s="61" t="s">
        <v>193</v>
      </c>
      <c r="C2" s="53"/>
    </row>
    <row r="3" spans="1:3" x14ac:dyDescent="0.25">
      <c r="A3" s="5" t="s">
        <v>2</v>
      </c>
      <c r="B3" s="48" t="str">
        <f>'GENERALES NOTA 322'!B2:C2</f>
        <v>18-001-33-33-004-2020-00450-00</v>
      </c>
      <c r="C3" s="48"/>
    </row>
    <row r="4" spans="1:3" x14ac:dyDescent="0.25">
      <c r="A4" s="5" t="s">
        <v>0</v>
      </c>
      <c r="B4" s="48" t="str">
        <f>'GENERALES NOTA 322'!B3:C3</f>
        <v>JUZGADO CUARTO ADMINISTRATIVO DE FLORENCIA, CAQUETÁ</v>
      </c>
      <c r="C4" s="48"/>
    </row>
    <row r="5" spans="1:3" x14ac:dyDescent="0.25">
      <c r="A5" s="5" t="s">
        <v>92</v>
      </c>
      <c r="B5" s="48" t="str">
        <f>'GENERALES NOTA 322'!B4:C4</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48"/>
    </row>
    <row r="6" spans="1:3" x14ac:dyDescent="0.25">
      <c r="A6" s="5" t="s">
        <v>1</v>
      </c>
      <c r="B6" s="48" t="str">
        <f>'GENERALES NOTA 322'!B5:C5</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48"/>
    </row>
    <row r="7" spans="1:3" x14ac:dyDescent="0.25">
      <c r="A7" s="5" t="s">
        <v>93</v>
      </c>
      <c r="B7" s="48" t="str">
        <f>'GENERALES NOTA 322'!B6:C6</f>
        <v>LLAMADA EN GARANTIA</v>
      </c>
      <c r="C7" s="48"/>
    </row>
    <row r="8" spans="1:3" x14ac:dyDescent="0.25">
      <c r="A8" s="13" t="s">
        <v>15</v>
      </c>
      <c r="B8" s="48">
        <v>22238901</v>
      </c>
      <c r="C8" s="48"/>
    </row>
    <row r="9" spans="1:3" x14ac:dyDescent="0.25">
      <c r="A9" s="13" t="s">
        <v>16</v>
      </c>
      <c r="B9" s="48" t="s">
        <v>194</v>
      </c>
      <c r="C9" s="48"/>
    </row>
    <row r="10" spans="1:3" x14ac:dyDescent="0.25">
      <c r="A10" s="13" t="s">
        <v>60</v>
      </c>
      <c r="B10" s="62">
        <v>800000000</v>
      </c>
      <c r="C10" s="63"/>
    </row>
    <row r="11" spans="1:3" x14ac:dyDescent="0.25">
      <c r="A11" s="13" t="s">
        <v>98</v>
      </c>
      <c r="B11" s="52" t="s">
        <v>195</v>
      </c>
      <c r="C11" s="53"/>
    </row>
    <row r="12" spans="1:3" x14ac:dyDescent="0.25">
      <c r="A12" s="13" t="s">
        <v>46</v>
      </c>
      <c r="B12" s="44" t="s">
        <v>53</v>
      </c>
      <c r="C12" s="45"/>
    </row>
    <row r="13" spans="1:3" x14ac:dyDescent="0.25">
      <c r="A13" s="13" t="s">
        <v>17</v>
      </c>
      <c r="B13" s="48" t="s">
        <v>196</v>
      </c>
      <c r="C13" s="48"/>
    </row>
    <row r="14" spans="1:3" x14ac:dyDescent="0.25">
      <c r="A14" s="13" t="s">
        <v>18</v>
      </c>
      <c r="B14" s="48" t="s">
        <v>21</v>
      </c>
      <c r="C14" s="48"/>
    </row>
    <row r="15" spans="1:3" x14ac:dyDescent="0.25">
      <c r="A15" s="13" t="s">
        <v>19</v>
      </c>
      <c r="B15" s="48" t="s">
        <v>21</v>
      </c>
      <c r="C15" s="48"/>
    </row>
    <row r="16" spans="1:3" x14ac:dyDescent="0.25">
      <c r="A16" s="64" t="s">
        <v>20</v>
      </c>
      <c r="B16" s="48"/>
      <c r="C16" s="48"/>
    </row>
    <row r="17" spans="1:3" x14ac:dyDescent="0.25">
      <c r="A17" s="65"/>
      <c r="B17" s="9" t="s">
        <v>26</v>
      </c>
      <c r="C17" s="10" t="s">
        <v>4</v>
      </c>
    </row>
    <row r="18" spans="1:3" x14ac:dyDescent="0.25">
      <c r="A18" s="65"/>
      <c r="B18" s="11"/>
      <c r="C18" s="11"/>
    </row>
    <row r="19" spans="1:3" x14ac:dyDescent="0.25">
      <c r="A19" s="65"/>
      <c r="B19" s="11"/>
      <c r="C19" s="11"/>
    </row>
    <row r="20" spans="1:3" x14ac:dyDescent="0.25">
      <c r="A20" s="65"/>
      <c r="B20" s="11"/>
      <c r="C20" s="11"/>
    </row>
    <row r="21" spans="1:3" x14ac:dyDescent="0.25">
      <c r="A21" s="13" t="s">
        <v>13</v>
      </c>
      <c r="B21" s="48"/>
      <c r="C21" s="48"/>
    </row>
    <row r="22" spans="1:3" x14ac:dyDescent="0.25">
      <c r="A22" s="13" t="s">
        <v>47</v>
      </c>
      <c r="B22" s="44"/>
      <c r="C22" s="45"/>
    </row>
    <row r="23" spans="1:3" x14ac:dyDescent="0.25">
      <c r="A23" s="13" t="s">
        <v>5</v>
      </c>
      <c r="B23" s="48" t="s">
        <v>12</v>
      </c>
      <c r="C23" s="48"/>
    </row>
    <row r="24" spans="1:3" x14ac:dyDescent="0.25">
      <c r="A24" s="13" t="s">
        <v>58</v>
      </c>
      <c r="B24" s="48"/>
      <c r="C24" s="48"/>
    </row>
    <row r="25" spans="1:3" x14ac:dyDescent="0.25">
      <c r="A25" s="13" t="s">
        <v>25</v>
      </c>
      <c r="B25" s="48"/>
      <c r="C25" s="48"/>
    </row>
    <row r="26" spans="1:3" x14ac:dyDescent="0.25">
      <c r="A26" s="12" t="s">
        <v>59</v>
      </c>
      <c r="B26" s="48" t="s">
        <v>22</v>
      </c>
      <c r="C26" s="48"/>
    </row>
    <row r="27" spans="1:3" x14ac:dyDescent="0.25">
      <c r="A27" s="66" t="s">
        <v>50</v>
      </c>
      <c r="B27" s="66"/>
      <c r="C27" s="66"/>
    </row>
    <row r="28" spans="1:3" ht="14.45" customHeight="1" x14ac:dyDescent="0.25">
      <c r="A28" s="67" t="s">
        <v>24</v>
      </c>
      <c r="B28" s="68"/>
      <c r="C28" s="29"/>
    </row>
    <row r="29" spans="1:3" ht="14.45" customHeight="1" x14ac:dyDescent="0.25">
      <c r="A29" s="69" t="s">
        <v>23</v>
      </c>
      <c r="B29" s="70"/>
      <c r="C29" s="29"/>
    </row>
    <row r="30" spans="1:3" ht="14.45" customHeight="1" x14ac:dyDescent="0.25">
      <c r="A30" s="69" t="s">
        <v>197</v>
      </c>
      <c r="B30" s="70"/>
      <c r="C30" s="30" t="s">
        <v>198</v>
      </c>
    </row>
    <row r="31" spans="1:3" ht="14.45" customHeight="1" x14ac:dyDescent="0.25">
      <c r="A31" s="69" t="s">
        <v>136</v>
      </c>
      <c r="B31" s="70"/>
      <c r="C31" s="29"/>
    </row>
    <row r="32" spans="1:3" x14ac:dyDescent="0.25">
      <c r="A32" s="69" t="s">
        <v>137</v>
      </c>
      <c r="B32" s="70"/>
      <c r="C32" s="29"/>
    </row>
    <row r="33" spans="1:3" ht="14.45" customHeight="1" x14ac:dyDescent="0.25">
      <c r="A33" s="69" t="s">
        <v>140</v>
      </c>
      <c r="B33" s="70"/>
      <c r="C33" s="29"/>
    </row>
    <row r="34" spans="1:3" ht="14.45" customHeight="1" x14ac:dyDescent="0.25">
      <c r="A34" s="69" t="s">
        <v>77</v>
      </c>
      <c r="B34" s="70"/>
      <c r="C34" s="31"/>
    </row>
    <row r="35" spans="1:3" x14ac:dyDescent="0.25">
      <c r="A35" s="67" t="s">
        <v>89</v>
      </c>
      <c r="B35" s="68"/>
      <c r="C35" s="32"/>
    </row>
    <row r="36" spans="1:3" x14ac:dyDescent="0.25">
      <c r="A36" s="72" t="s">
        <v>71</v>
      </c>
      <c r="B36" s="72"/>
      <c r="C36" s="72"/>
    </row>
    <row r="37" spans="1:3" x14ac:dyDescent="0.25">
      <c r="A37" s="71" t="s">
        <v>72</v>
      </c>
      <c r="B37" s="71"/>
      <c r="C37" s="11" t="s">
        <v>199</v>
      </c>
    </row>
    <row r="38" spans="1:3" x14ac:dyDescent="0.25">
      <c r="A38" s="71" t="s">
        <v>73</v>
      </c>
      <c r="B38" s="71"/>
      <c r="C38" s="11" t="s">
        <v>199</v>
      </c>
    </row>
    <row r="39" spans="1:3" x14ac:dyDescent="0.25">
      <c r="A39" s="71" t="s">
        <v>74</v>
      </c>
      <c r="B39" s="71"/>
      <c r="C39" s="11" t="s">
        <v>199</v>
      </c>
    </row>
    <row r="40" spans="1:3" x14ac:dyDescent="0.25">
      <c r="A40" s="71" t="s">
        <v>75</v>
      </c>
      <c r="B40" s="71"/>
      <c r="C40" s="11" t="s">
        <v>199</v>
      </c>
    </row>
    <row r="41" spans="1:3" x14ac:dyDescent="0.25">
      <c r="A41" s="71" t="s">
        <v>76</v>
      </c>
      <c r="B41" s="71"/>
      <c r="C41" s="11" t="s">
        <v>199</v>
      </c>
    </row>
    <row r="42" spans="1:3" x14ac:dyDescent="0.25">
      <c r="A42" s="71" t="s">
        <v>78</v>
      </c>
      <c r="B42" s="71"/>
      <c r="C42" s="11" t="s">
        <v>199</v>
      </c>
    </row>
    <row r="43" spans="1:3" x14ac:dyDescent="0.25">
      <c r="A43" s="71" t="s">
        <v>79</v>
      </c>
      <c r="B43" s="71"/>
      <c r="C43" s="11" t="s">
        <v>199</v>
      </c>
    </row>
    <row r="44" spans="1:3" x14ac:dyDescent="0.25">
      <c r="A44" s="71" t="s">
        <v>80</v>
      </c>
      <c r="B44" s="71"/>
      <c r="C44" s="11" t="s">
        <v>199</v>
      </c>
    </row>
    <row r="45" spans="1:3" x14ac:dyDescent="0.25">
      <c r="A45" s="71" t="s">
        <v>81</v>
      </c>
      <c r="B45" s="71"/>
      <c r="C45" s="11" t="s">
        <v>199</v>
      </c>
    </row>
    <row r="46" spans="1:3" x14ac:dyDescent="0.25">
      <c r="A46" s="71" t="s">
        <v>82</v>
      </c>
      <c r="B46" s="71"/>
      <c r="C46" s="11" t="s">
        <v>199</v>
      </c>
    </row>
    <row r="47" spans="1:3" x14ac:dyDescent="0.25">
      <c r="A47" s="71" t="s">
        <v>83</v>
      </c>
      <c r="B47" s="71"/>
      <c r="C47" s="11" t="s">
        <v>199</v>
      </c>
    </row>
    <row r="48" spans="1:3" x14ac:dyDescent="0.25">
      <c r="A48" s="71" t="s">
        <v>84</v>
      </c>
      <c r="B48" s="71"/>
      <c r="C48" s="11" t="s">
        <v>199</v>
      </c>
    </row>
    <row r="49" spans="1:3" x14ac:dyDescent="0.25">
      <c r="A49" s="71" t="s">
        <v>85</v>
      </c>
      <c r="B49" s="71"/>
      <c r="C49" s="11" t="s">
        <v>199</v>
      </c>
    </row>
    <row r="50" spans="1:3" x14ac:dyDescent="0.25">
      <c r="A50" s="71" t="s">
        <v>86</v>
      </c>
      <c r="B50" s="71"/>
      <c r="C50" s="11" t="s">
        <v>199</v>
      </c>
    </row>
    <row r="51" spans="1:3" x14ac:dyDescent="0.25">
      <c r="A51" s="71" t="s">
        <v>87</v>
      </c>
      <c r="B51" s="71"/>
      <c r="C51" s="11" t="s">
        <v>199</v>
      </c>
    </row>
    <row r="52" spans="1:3" x14ac:dyDescent="0.25">
      <c r="A52" s="71" t="s">
        <v>88</v>
      </c>
      <c r="B52" s="71"/>
      <c r="C52" s="11"/>
    </row>
    <row r="53" spans="1:3" x14ac:dyDescent="0.25">
      <c r="A53" s="73"/>
      <c r="B53" s="73"/>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topLeftCell="A27" zoomScaleNormal="100" workbookViewId="0">
      <selection activeCell="B13" sqref="B13:C1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60" t="s">
        <v>29</v>
      </c>
      <c r="B1" s="60"/>
      <c r="C1" s="60"/>
    </row>
    <row r="2" spans="1:6" x14ac:dyDescent="0.25">
      <c r="A2" s="20" t="s">
        <v>14</v>
      </c>
      <c r="B2" s="82" t="str">
        <f>'GENERALES NOTA 321'!B2:C2</f>
        <v>SINIESTRO   149004702 APL 214699</v>
      </c>
      <c r="C2" s="83"/>
    </row>
    <row r="3" spans="1:6" x14ac:dyDescent="0.25">
      <c r="A3" s="21" t="s">
        <v>2</v>
      </c>
      <c r="B3" s="84" t="str">
        <f>'GENERALES NOTA 321'!B3:C3</f>
        <v>18-001-33-33-004-2020-00450-00</v>
      </c>
      <c r="C3" s="84"/>
    </row>
    <row r="4" spans="1:6" x14ac:dyDescent="0.25">
      <c r="A4" s="21" t="s">
        <v>0</v>
      </c>
      <c r="B4" s="84" t="str">
        <f>'GENERALES NOTA 321'!B4:C4</f>
        <v>JUZGADO CUARTO ADMINISTRATIVO DE FLORENCIA, CAQUETÁ</v>
      </c>
      <c r="C4" s="84"/>
    </row>
    <row r="5" spans="1:6" x14ac:dyDescent="0.25">
      <c r="A5" s="21" t="s">
        <v>92</v>
      </c>
      <c r="B5" s="84" t="str">
        <f>'GENERALES NOTA 321'!B5:C5</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84"/>
    </row>
    <row r="6" spans="1:6" ht="14.45" customHeight="1" x14ac:dyDescent="0.25">
      <c r="A6" s="21" t="s">
        <v>1</v>
      </c>
      <c r="B6" s="84" t="str">
        <f>'GENERALES NOTA 321'!B6:C6</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84"/>
    </row>
    <row r="7" spans="1:6" x14ac:dyDescent="0.25">
      <c r="A7" s="21" t="s">
        <v>93</v>
      </c>
      <c r="B7" s="84" t="str">
        <f>'GENERALES NOTA 321'!B7:C7</f>
        <v>LLAMADA EN GARANTIA</v>
      </c>
      <c r="C7" s="84"/>
    </row>
    <row r="8" spans="1:6" ht="30" x14ac:dyDescent="0.25">
      <c r="A8" s="21" t="s">
        <v>32</v>
      </c>
      <c r="B8" s="78">
        <f>'GENERALES NOTA 322'!B15:C15</f>
        <v>2382086893</v>
      </c>
      <c r="C8" s="79"/>
    </row>
    <row r="9" spans="1:6" x14ac:dyDescent="0.25">
      <c r="A9" s="85" t="s">
        <v>33</v>
      </c>
      <c r="B9" s="86" t="s">
        <v>34</v>
      </c>
      <c r="C9" s="87"/>
    </row>
    <row r="10" spans="1:6" x14ac:dyDescent="0.25">
      <c r="A10" s="85"/>
      <c r="B10" s="22" t="s">
        <v>35</v>
      </c>
      <c r="C10" s="19">
        <f>'GENERALES NOTA 322'!C17</f>
        <v>810236893</v>
      </c>
    </row>
    <row r="11" spans="1:6" x14ac:dyDescent="0.25">
      <c r="A11" s="85"/>
      <c r="B11" s="22" t="s">
        <v>36</v>
      </c>
      <c r="C11" s="19">
        <f>'GENERALES NOTA 322'!C18</f>
        <v>6000000</v>
      </c>
    </row>
    <row r="12" spans="1:6" x14ac:dyDescent="0.25">
      <c r="A12" s="85"/>
      <c r="B12" s="86"/>
      <c r="C12" s="87"/>
    </row>
    <row r="13" spans="1:6" x14ac:dyDescent="0.25">
      <c r="A13" s="85"/>
      <c r="B13" s="22" t="s">
        <v>186</v>
      </c>
      <c r="C13" s="24">
        <v>640575000</v>
      </c>
    </row>
    <row r="14" spans="1:6" x14ac:dyDescent="0.25">
      <c r="A14" s="85"/>
      <c r="B14" s="22" t="s">
        <v>187</v>
      </c>
      <c r="C14" s="24">
        <v>925275000</v>
      </c>
      <c r="E14" t="s">
        <v>45</v>
      </c>
      <c r="F14" s="17">
        <v>0.7</v>
      </c>
    </row>
    <row r="15" spans="1:6" x14ac:dyDescent="0.25">
      <c r="A15" s="23" t="s">
        <v>30</v>
      </c>
      <c r="B15" s="82" t="s">
        <v>105</v>
      </c>
      <c r="C15" s="83"/>
    </row>
    <row r="16" spans="1:6" ht="89.25" customHeight="1" x14ac:dyDescent="0.25">
      <c r="A16" s="21" t="s">
        <v>31</v>
      </c>
      <c r="B16" s="80" t="s">
        <v>200</v>
      </c>
      <c r="C16" s="81"/>
    </row>
    <row r="17" spans="1:3" ht="28.5" customHeight="1" x14ac:dyDescent="0.25">
      <c r="A17" s="14" t="s">
        <v>38</v>
      </c>
      <c r="B17" s="88">
        <f>((C19+C20+C22+C23)-C26)*C25*C27</f>
        <v>512460000</v>
      </c>
      <c r="C17" s="88"/>
    </row>
    <row r="18" spans="1:3" x14ac:dyDescent="0.25">
      <c r="A18" s="23" t="s">
        <v>39</v>
      </c>
      <c r="B18" s="92" t="s">
        <v>34</v>
      </c>
      <c r="C18" s="93"/>
    </row>
    <row r="19" spans="1:3" x14ac:dyDescent="0.25">
      <c r="A19" s="90"/>
      <c r="B19" s="22" t="s">
        <v>35</v>
      </c>
      <c r="C19" s="19"/>
    </row>
    <row r="20" spans="1:3" x14ac:dyDescent="0.25">
      <c r="A20" s="91"/>
      <c r="B20" s="22" t="s">
        <v>36</v>
      </c>
      <c r="C20" s="19">
        <v>0</v>
      </c>
    </row>
    <row r="21" spans="1:3" x14ac:dyDescent="0.25">
      <c r="A21" s="91"/>
      <c r="B21" s="86" t="s">
        <v>37</v>
      </c>
      <c r="C21" s="87"/>
    </row>
    <row r="22" spans="1:3" x14ac:dyDescent="0.25">
      <c r="A22" s="91"/>
      <c r="B22" s="22" t="s">
        <v>95</v>
      </c>
      <c r="C22" s="19">
        <v>640575000</v>
      </c>
    </row>
    <row r="23" spans="1:3" ht="45" x14ac:dyDescent="0.25">
      <c r="A23" s="91"/>
      <c r="B23" s="22" t="s">
        <v>96</v>
      </c>
      <c r="C23" s="19">
        <v>0</v>
      </c>
    </row>
    <row r="24" spans="1:3" x14ac:dyDescent="0.25">
      <c r="A24" s="91"/>
      <c r="B24" s="86" t="s">
        <v>97</v>
      </c>
      <c r="C24" s="87"/>
    </row>
    <row r="25" spans="1:3" x14ac:dyDescent="0.25">
      <c r="A25" s="25"/>
      <c r="B25" s="22" t="s">
        <v>101</v>
      </c>
      <c r="C25" s="26">
        <v>1</v>
      </c>
    </row>
    <row r="26" spans="1:3" x14ac:dyDescent="0.25">
      <c r="A26" s="27"/>
      <c r="B26" s="22" t="s">
        <v>98</v>
      </c>
      <c r="C26" s="28">
        <f>C22*20%</f>
        <v>128115000</v>
      </c>
    </row>
    <row r="27" spans="1:3" x14ac:dyDescent="0.25">
      <c r="A27" s="27"/>
      <c r="B27" s="22" t="s">
        <v>110</v>
      </c>
      <c r="C27" s="26">
        <v>1</v>
      </c>
    </row>
    <row r="28" spans="1:3" x14ac:dyDescent="0.25">
      <c r="A28" s="18" t="s">
        <v>90</v>
      </c>
      <c r="B28" s="88">
        <f>IFERROR(B17*(VLOOKUP(B15,Hoja2!$G$1:$H$6,2,0)),16666)</f>
        <v>76869000</v>
      </c>
      <c r="C28" s="88"/>
    </row>
    <row r="29" spans="1:3" ht="103.5" customHeight="1" x14ac:dyDescent="0.25">
      <c r="A29" s="21" t="s">
        <v>40</v>
      </c>
      <c r="B29" s="89" t="s">
        <v>202</v>
      </c>
      <c r="C29" s="84"/>
    </row>
    <row r="30" spans="1:3" ht="132" customHeight="1" x14ac:dyDescent="0.25">
      <c r="A30" s="21" t="s">
        <v>41</v>
      </c>
      <c r="B30" s="74" t="s">
        <v>201</v>
      </c>
      <c r="C30" s="75"/>
    </row>
    <row r="32" spans="1:3" x14ac:dyDescent="0.25">
      <c r="A32" s="27"/>
      <c r="B32" s="27"/>
      <c r="C32" s="27"/>
    </row>
    <row r="33" spans="1:3" ht="26.25" x14ac:dyDescent="0.25">
      <c r="A33" s="76" t="s">
        <v>169</v>
      </c>
      <c r="B33" s="76"/>
      <c r="C33" s="76"/>
    </row>
    <row r="34" spans="1:3" x14ac:dyDescent="0.25">
      <c r="A34" s="77" t="s">
        <v>172</v>
      </c>
      <c r="B34" s="77"/>
      <c r="C34" s="77"/>
    </row>
    <row r="35" spans="1:3" x14ac:dyDescent="0.25">
      <c r="A35" s="35" t="s">
        <v>151</v>
      </c>
      <c r="B35" s="35" t="s">
        <v>170</v>
      </c>
      <c r="C35" s="36" t="s">
        <v>171</v>
      </c>
    </row>
    <row r="36" spans="1:3" ht="27" x14ac:dyDescent="0.25">
      <c r="A36" s="37" t="s">
        <v>159</v>
      </c>
      <c r="B36" s="38" t="s">
        <v>22</v>
      </c>
      <c r="C36" s="37" t="s">
        <v>173</v>
      </c>
    </row>
    <row r="37" spans="1:3" ht="67.5" x14ac:dyDescent="0.25">
      <c r="A37" s="37" t="s">
        <v>160</v>
      </c>
      <c r="B37" s="38" t="s">
        <v>22</v>
      </c>
      <c r="C37" s="37" t="s">
        <v>152</v>
      </c>
    </row>
    <row r="38" spans="1:3" ht="40.5" x14ac:dyDescent="0.25">
      <c r="A38" s="37" t="s">
        <v>161</v>
      </c>
      <c r="B38" s="38" t="s">
        <v>22</v>
      </c>
      <c r="C38" s="37" t="s">
        <v>174</v>
      </c>
    </row>
    <row r="39" spans="1:3" ht="27" x14ac:dyDescent="0.25">
      <c r="A39" s="37" t="s">
        <v>162</v>
      </c>
      <c r="B39" s="38" t="s">
        <v>22</v>
      </c>
      <c r="C39" s="37" t="s">
        <v>153</v>
      </c>
    </row>
    <row r="40" spans="1:3" x14ac:dyDescent="0.25">
      <c r="A40" s="37" t="s">
        <v>163</v>
      </c>
      <c r="B40" s="38" t="s">
        <v>22</v>
      </c>
      <c r="C40" s="39"/>
    </row>
    <row r="41" spans="1:3" ht="27" x14ac:dyDescent="0.25">
      <c r="A41" s="37" t="s">
        <v>164</v>
      </c>
      <c r="B41" s="38" t="s">
        <v>22</v>
      </c>
      <c r="C41" s="37" t="s">
        <v>154</v>
      </c>
    </row>
    <row r="42" spans="1:3" ht="27" x14ac:dyDescent="0.25">
      <c r="A42" s="37" t="s">
        <v>165</v>
      </c>
      <c r="B42" s="38" t="s">
        <v>22</v>
      </c>
      <c r="C42" s="37" t="s">
        <v>155</v>
      </c>
    </row>
    <row r="43" spans="1:3" x14ac:dyDescent="0.25">
      <c r="A43" s="37" t="s">
        <v>166</v>
      </c>
      <c r="B43" s="38" t="s">
        <v>22</v>
      </c>
      <c r="C43" s="39" t="s">
        <v>156</v>
      </c>
    </row>
    <row r="44" spans="1:3" ht="27" x14ac:dyDescent="0.25">
      <c r="A44" s="37" t="s">
        <v>167</v>
      </c>
      <c r="B44" s="38" t="s">
        <v>22</v>
      </c>
      <c r="C44" s="39" t="s">
        <v>157</v>
      </c>
    </row>
    <row r="45" spans="1:3" ht="27" x14ac:dyDescent="0.25">
      <c r="A45" s="37" t="s">
        <v>168</v>
      </c>
      <c r="B45" s="38" t="s">
        <v>22</v>
      </c>
      <c r="C45" s="39" t="s">
        <v>158</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60" t="s">
        <v>42</v>
      </c>
      <c r="B1" s="60"/>
      <c r="C1" s="60"/>
    </row>
    <row r="2" spans="1:3" ht="17.25" customHeight="1" x14ac:dyDescent="0.25">
      <c r="A2" s="33" t="s">
        <v>14</v>
      </c>
      <c r="B2" s="52" t="str">
        <f>'[2]AUTOS NOTA 321'!B2:C2</f>
        <v xml:space="preserve">SINIESTRO   LEGIS </v>
      </c>
      <c r="C2" s="53"/>
    </row>
    <row r="3" spans="1:3" ht="15.95" customHeight="1" x14ac:dyDescent="0.25">
      <c r="A3" s="5" t="s">
        <v>119</v>
      </c>
      <c r="B3" s="48" t="str">
        <f>'GENERALES NOTA 322'!B2:C2</f>
        <v>18-001-33-33-004-2020-00450-00</v>
      </c>
      <c r="C3" s="48"/>
    </row>
    <row r="4" spans="1:3" x14ac:dyDescent="0.25">
      <c r="A4" s="5" t="s">
        <v>108</v>
      </c>
      <c r="B4" s="48" t="str">
        <f>'GENERALES NOTA 322'!B3:C3</f>
        <v>JUZGADO CUARTO ADMINISTRATIVO DE FLORENCIA, CAQUETÁ</v>
      </c>
      <c r="C4" s="48"/>
    </row>
    <row r="5" spans="1:3" ht="29.25" customHeight="1" x14ac:dyDescent="0.25">
      <c r="A5" s="5" t="s">
        <v>120</v>
      </c>
      <c r="B5" s="48" t="str">
        <f>'GENERALES NOTA 322'!B4:C4</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48"/>
    </row>
    <row r="6" spans="1:3" x14ac:dyDescent="0.25">
      <c r="A6" s="5" t="s">
        <v>121</v>
      </c>
      <c r="B6" s="48" t="str">
        <f>'GENERALES NOTA 322'!B5:C5</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48"/>
    </row>
    <row r="7" spans="1:3" ht="43.5" customHeight="1" x14ac:dyDescent="0.25">
      <c r="A7" s="5" t="s">
        <v>122</v>
      </c>
      <c r="B7" s="48" t="str">
        <f>'GENERALES NOTA 322'!B6:C6</f>
        <v>LLAMADA EN GARANTIA</v>
      </c>
      <c r="C7" s="48"/>
    </row>
    <row r="8" spans="1:3" x14ac:dyDescent="0.25">
      <c r="A8" s="5" t="s">
        <v>99</v>
      </c>
      <c r="B8" s="48" t="s">
        <v>102</v>
      </c>
      <c r="C8" s="48"/>
    </row>
    <row r="9" spans="1:3" x14ac:dyDescent="0.25">
      <c r="A9" s="15" t="s">
        <v>39</v>
      </c>
      <c r="B9" s="94"/>
      <c r="C9" s="94"/>
    </row>
    <row r="10" spans="1:3" x14ac:dyDescent="0.25">
      <c r="A10" s="15" t="s">
        <v>141</v>
      </c>
      <c r="B10" s="48"/>
      <c r="C10" s="48"/>
    </row>
    <row r="11" spans="1:3" x14ac:dyDescent="0.25">
      <c r="A11" s="15" t="s">
        <v>140</v>
      </c>
      <c r="B11" s="95"/>
      <c r="C11" s="73"/>
    </row>
    <row r="12" spans="1:3" ht="30" x14ac:dyDescent="0.25">
      <c r="A12" s="5" t="s">
        <v>142</v>
      </c>
      <c r="B12" s="48"/>
      <c r="C12" s="48"/>
    </row>
    <row r="13" spans="1:3" ht="30" x14ac:dyDescent="0.25">
      <c r="A13" s="5" t="s">
        <v>143</v>
      </c>
      <c r="B13" s="48"/>
      <c r="C13" s="48"/>
    </row>
    <row r="14" spans="1:3" x14ac:dyDescent="0.25">
      <c r="A14" s="5" t="s">
        <v>144</v>
      </c>
      <c r="B14" s="52"/>
      <c r="C14" s="53"/>
    </row>
    <row r="15" spans="1:3" x14ac:dyDescent="0.25">
      <c r="A15" s="15" t="s">
        <v>145</v>
      </c>
      <c r="B15" s="48"/>
      <c r="C15" s="48"/>
    </row>
    <row r="16" spans="1:3" ht="100.5" customHeight="1" x14ac:dyDescent="0.25">
      <c r="A16" s="11" t="s">
        <v>146</v>
      </c>
      <c r="B16" s="73"/>
      <c r="C16" s="73"/>
    </row>
    <row r="17" ht="36.75" customHeight="1" x14ac:dyDescent="0.25"/>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99" t="s">
        <v>117</v>
      </c>
      <c r="B1" s="99"/>
      <c r="C1" s="99"/>
    </row>
    <row r="2" spans="1:3" x14ac:dyDescent="0.25">
      <c r="A2" s="33" t="s">
        <v>14</v>
      </c>
      <c r="B2" s="52" t="str">
        <f>'[2]AUTOS NOTA 321'!B2:C2</f>
        <v xml:space="preserve">SINIESTRO   LEGIS </v>
      </c>
      <c r="C2" s="53"/>
    </row>
    <row r="3" spans="1:3" ht="23.45" customHeight="1" x14ac:dyDescent="0.25">
      <c r="A3" s="5" t="s">
        <v>2</v>
      </c>
      <c r="B3" s="48" t="str">
        <f>'GENERALES NOTA 322'!B2:C2</f>
        <v>18-001-33-33-004-2020-00450-00</v>
      </c>
      <c r="C3" s="48"/>
    </row>
    <row r="4" spans="1:3" x14ac:dyDescent="0.25">
      <c r="A4" s="5" t="s">
        <v>0</v>
      </c>
      <c r="B4" s="48" t="str">
        <f>'GENERALES NOTA 322'!B3:C3</f>
        <v>JUZGADO CUARTO ADMINISTRATIVO DE FLORENCIA, CAQUETÁ</v>
      </c>
      <c r="C4" s="48"/>
    </row>
    <row r="5" spans="1:3" x14ac:dyDescent="0.25">
      <c r="A5" s="5" t="s">
        <v>92</v>
      </c>
      <c r="B5" s="48" t="str">
        <f>'GENERALES NOTA 322'!B4:C4</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48"/>
    </row>
    <row r="6" spans="1:3" x14ac:dyDescent="0.25">
      <c r="A6" s="5" t="s">
        <v>1</v>
      </c>
      <c r="B6" s="48" t="str">
        <f>'GENERALES NOTA 322'!B5:C5</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48"/>
    </row>
    <row r="7" spans="1:3" x14ac:dyDescent="0.25">
      <c r="A7" s="5" t="s">
        <v>93</v>
      </c>
      <c r="B7" s="48" t="str">
        <f>'GENERALES NOTA 322'!B6:C6</f>
        <v>LLAMADA EN GARANTIA</v>
      </c>
      <c r="C7" s="48"/>
    </row>
    <row r="8" spans="1:3" x14ac:dyDescent="0.25">
      <c r="A8" s="5" t="s">
        <v>99</v>
      </c>
      <c r="B8" s="48" t="str">
        <f>'GENERALES NOTA 325'!B8:C8</f>
        <v>PROBABLE GENERALES</v>
      </c>
      <c r="C8" s="48"/>
    </row>
    <row r="9" spans="1:3" x14ac:dyDescent="0.25">
      <c r="A9" s="15" t="s">
        <v>39</v>
      </c>
      <c r="B9" s="96">
        <f>'GENERALES  NOTA 324 -478'!B17:C17</f>
        <v>512460000</v>
      </c>
      <c r="C9" s="96"/>
    </row>
    <row r="10" spans="1:3" x14ac:dyDescent="0.25">
      <c r="A10" s="5" t="s">
        <v>111</v>
      </c>
      <c r="B10" s="97">
        <v>25000000</v>
      </c>
      <c r="C10" s="97"/>
    </row>
    <row r="11" spans="1:3" ht="41.25" customHeight="1" x14ac:dyDescent="0.25">
      <c r="A11" s="5" t="s">
        <v>150</v>
      </c>
      <c r="B11" s="48"/>
      <c r="C11" s="48"/>
    </row>
    <row r="12" spans="1:3" ht="41.25" hidden="1" customHeight="1" x14ac:dyDescent="0.25">
      <c r="A12" s="5" t="s">
        <v>114</v>
      </c>
      <c r="B12" s="48"/>
      <c r="C12" s="48"/>
    </row>
    <row r="13" spans="1:3" ht="18.75" customHeight="1" x14ac:dyDescent="0.25">
      <c r="A13" s="5" t="s">
        <v>115</v>
      </c>
      <c r="B13" s="98"/>
      <c r="C13" s="98"/>
    </row>
    <row r="14" spans="1:3" x14ac:dyDescent="0.25">
      <c r="A14" s="5" t="s">
        <v>116</v>
      </c>
      <c r="B14" s="48"/>
      <c r="C14" s="48"/>
    </row>
    <row r="20" spans="4:8" x14ac:dyDescent="0.25">
      <c r="D20" t="str">
        <f t="shared" ref="D20:H20" si="0">UPPER(D18)</f>
        <v/>
      </c>
      <c r="E20" t="str">
        <f t="shared" si="0"/>
        <v/>
      </c>
      <c r="F20" t="str">
        <f t="shared" si="0"/>
        <v/>
      </c>
      <c r="G20" t="str">
        <f t="shared" si="0"/>
        <v/>
      </c>
      <c r="H20" t="str">
        <f t="shared" si="0"/>
        <v/>
      </c>
    </row>
    <row r="21" spans="4:8" x14ac:dyDescent="0.25">
      <c r="D21" t="str">
        <f t="shared" ref="D21:H21" si="1">UPPER(D19)</f>
        <v/>
      </c>
      <c r="E21" t="str">
        <f t="shared" si="1"/>
        <v/>
      </c>
      <c r="F21" t="str">
        <f t="shared" si="1"/>
        <v/>
      </c>
      <c r="G21" t="str">
        <f t="shared" si="1"/>
        <v/>
      </c>
      <c r="H21" t="str">
        <f t="shared" si="1"/>
        <v/>
      </c>
    </row>
    <row r="22" spans="4:8" x14ac:dyDescent="0.25">
      <c r="D22" t="str">
        <f t="shared" ref="D22:H22" si="2">UPPER(D20)</f>
        <v/>
      </c>
      <c r="E22" t="str">
        <f t="shared" si="2"/>
        <v/>
      </c>
      <c r="F22" t="str">
        <f t="shared" si="2"/>
        <v/>
      </c>
      <c r="G22" t="str">
        <f t="shared" si="2"/>
        <v/>
      </c>
      <c r="H22" t="str">
        <f t="shared" si="2"/>
        <v/>
      </c>
    </row>
    <row r="23" spans="4:8" x14ac:dyDescent="0.25">
      <c r="D23" t="str">
        <f>UPPER(D21)</f>
        <v/>
      </c>
      <c r="E23" t="str">
        <f t="shared" ref="E23:H23" si="3">UPPER(E21)</f>
        <v/>
      </c>
      <c r="F23" t="str">
        <f t="shared" si="3"/>
        <v/>
      </c>
      <c r="G23" t="str">
        <f t="shared" si="3"/>
        <v/>
      </c>
      <c r="H23" t="str">
        <f t="shared" si="3"/>
        <v/>
      </c>
    </row>
    <row r="24" spans="4:8" x14ac:dyDescent="0.25">
      <c r="D24" t="str">
        <f t="shared" ref="D24:H24" si="4">UPPER(D22)</f>
        <v/>
      </c>
      <c r="E24" t="str">
        <f t="shared" si="4"/>
        <v/>
      </c>
      <c r="F24" t="str">
        <f t="shared" si="4"/>
        <v/>
      </c>
      <c r="G24" t="str">
        <f t="shared" si="4"/>
        <v/>
      </c>
      <c r="H24" t="str">
        <f t="shared" si="4"/>
        <v/>
      </c>
    </row>
    <row r="25" spans="4:8" x14ac:dyDescent="0.25">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99" t="s">
        <v>118</v>
      </c>
      <c r="B1" s="99"/>
      <c r="C1" s="99"/>
    </row>
    <row r="2" spans="1:3" ht="14.25" customHeight="1" x14ac:dyDescent="0.25">
      <c r="A2" s="13" t="s">
        <v>14</v>
      </c>
      <c r="B2" s="52" t="str">
        <f>'[2]AUTOS NOTA 321'!B2:C2</f>
        <v xml:space="preserve">SINIESTRO   LEGIS </v>
      </c>
      <c r="C2" s="53"/>
    </row>
    <row r="3" spans="1:3" x14ac:dyDescent="0.25">
      <c r="A3" s="5" t="s">
        <v>2</v>
      </c>
      <c r="B3" s="48" t="str">
        <f>'GENERALES NOTA 322'!B2:C2</f>
        <v>18-001-33-33-004-2020-00450-00</v>
      </c>
      <c r="C3" s="48"/>
    </row>
    <row r="4" spans="1:3" x14ac:dyDescent="0.25">
      <c r="A4" s="5" t="s">
        <v>0</v>
      </c>
      <c r="B4" s="48" t="str">
        <f>'GENERALES NOTA 322'!B3:C3</f>
        <v>JUZGADO CUARTO ADMINISTRATIVO DE FLORENCIA, CAQUETÁ</v>
      </c>
      <c r="C4" s="48"/>
    </row>
    <row r="5" spans="1:3" x14ac:dyDescent="0.25">
      <c r="A5" s="5" t="s">
        <v>92</v>
      </c>
      <c r="B5" s="48" t="str">
        <f>'GENERALES NOTA 322'!B4:C4</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48"/>
    </row>
    <row r="6" spans="1:3" x14ac:dyDescent="0.25">
      <c r="A6" s="5" t="s">
        <v>1</v>
      </c>
      <c r="B6" s="48" t="str">
        <f>'GENERALES NOTA 322'!B5:C5</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48"/>
    </row>
    <row r="7" spans="1:3" x14ac:dyDescent="0.25">
      <c r="A7" s="5" t="s">
        <v>93</v>
      </c>
      <c r="B7" s="48" t="str">
        <f>'GENERALES NOTA 322'!B6:C6</f>
        <v>LLAMADA EN GARANTIA</v>
      </c>
      <c r="C7" s="48"/>
    </row>
    <row r="8" spans="1:3" x14ac:dyDescent="0.25">
      <c r="A8" s="5" t="s">
        <v>112</v>
      </c>
      <c r="B8" s="48" t="str">
        <f>'GENERALES NOTA 325'!B8:C8</f>
        <v>PROBABLE GENERALES</v>
      </c>
      <c r="C8" s="48"/>
    </row>
    <row r="9" spans="1:3" ht="24" customHeight="1" x14ac:dyDescent="0.25">
      <c r="A9" s="5" t="s">
        <v>113</v>
      </c>
      <c r="B9" s="48"/>
      <c r="C9" s="48"/>
    </row>
    <row r="10" spans="1:3" ht="88.5" customHeight="1" x14ac:dyDescent="0.25">
      <c r="A10" s="5" t="s">
        <v>147</v>
      </c>
      <c r="B10" s="48"/>
      <c r="C10" s="48"/>
    </row>
    <row r="11" spans="1:3" ht="43.5" customHeight="1" x14ac:dyDescent="0.25">
      <c r="A11" s="102"/>
      <c r="B11" s="102"/>
      <c r="C11" s="102"/>
    </row>
    <row r="12" spans="1:3" hidden="1" x14ac:dyDescent="0.25">
      <c r="A12" s="103"/>
      <c r="B12" s="103"/>
      <c r="C12" s="103"/>
    </row>
    <row r="13" spans="1:3" ht="18.75" x14ac:dyDescent="0.25">
      <c r="A13" s="99" t="s">
        <v>148</v>
      </c>
      <c r="B13" s="99"/>
      <c r="C13" s="99"/>
    </row>
    <row r="14" spans="1:3" x14ac:dyDescent="0.25">
      <c r="A14" s="23" t="s">
        <v>30</v>
      </c>
      <c r="B14" s="82" t="s">
        <v>43</v>
      </c>
      <c r="C14" s="83"/>
    </row>
    <row r="15" spans="1:3" ht="30" x14ac:dyDescent="0.25">
      <c r="A15" s="21" t="s">
        <v>31</v>
      </c>
      <c r="B15" s="80"/>
      <c r="C15" s="81"/>
    </row>
    <row r="16" spans="1:3" ht="45" x14ac:dyDescent="0.25">
      <c r="A16" s="14" t="s">
        <v>38</v>
      </c>
      <c r="B16" s="88">
        <f>((C18+C19+C21+C22)-C25)*C24*C26</f>
        <v>100000000</v>
      </c>
      <c r="C16" s="88"/>
    </row>
    <row r="17" spans="1:3" x14ac:dyDescent="0.25">
      <c r="A17" s="23" t="s">
        <v>39</v>
      </c>
      <c r="B17" s="92" t="s">
        <v>34</v>
      </c>
      <c r="C17" s="93"/>
    </row>
    <row r="18" spans="1:3" x14ac:dyDescent="0.25">
      <c r="A18" s="90"/>
      <c r="B18" s="22" t="s">
        <v>35</v>
      </c>
      <c r="C18" s="19">
        <v>100000000</v>
      </c>
    </row>
    <row r="19" spans="1:3" x14ac:dyDescent="0.25">
      <c r="A19" s="91"/>
      <c r="B19" s="22" t="s">
        <v>36</v>
      </c>
      <c r="C19" s="19">
        <v>0</v>
      </c>
    </row>
    <row r="20" spans="1:3" x14ac:dyDescent="0.25">
      <c r="A20" s="91"/>
      <c r="B20" s="86" t="s">
        <v>37</v>
      </c>
      <c r="C20" s="87"/>
    </row>
    <row r="21" spans="1:3" x14ac:dyDescent="0.25">
      <c r="A21" s="91"/>
      <c r="B21" s="22" t="s">
        <v>95</v>
      </c>
      <c r="C21" s="19">
        <v>0</v>
      </c>
    </row>
    <row r="22" spans="1:3" ht="30" x14ac:dyDescent="0.25">
      <c r="A22" s="91"/>
      <c r="B22" s="22" t="s">
        <v>96</v>
      </c>
      <c r="C22" s="19">
        <v>0</v>
      </c>
    </row>
    <row r="23" spans="1:3" x14ac:dyDescent="0.25">
      <c r="A23" s="91"/>
      <c r="B23" s="86" t="s">
        <v>97</v>
      </c>
      <c r="C23" s="87"/>
    </row>
    <row r="24" spans="1:3" x14ac:dyDescent="0.25">
      <c r="A24" s="25"/>
      <c r="B24" s="22" t="s">
        <v>101</v>
      </c>
      <c r="C24" s="26">
        <v>1</v>
      </c>
    </row>
    <row r="25" spans="1:3" x14ac:dyDescent="0.25">
      <c r="A25" s="27"/>
      <c r="B25" s="22" t="s">
        <v>98</v>
      </c>
      <c r="C25" s="28">
        <v>0</v>
      </c>
    </row>
    <row r="26" spans="1:3" x14ac:dyDescent="0.25">
      <c r="A26" s="27"/>
      <c r="B26" s="22" t="s">
        <v>110</v>
      </c>
      <c r="C26" s="26">
        <v>1</v>
      </c>
    </row>
    <row r="27" spans="1:3" x14ac:dyDescent="0.25">
      <c r="A27" s="18" t="s">
        <v>90</v>
      </c>
      <c r="B27" s="88">
        <f>IFERROR(B16*(VLOOKUP(B14,Hoja2!$G$1:$H$6,2,0)),16666)</f>
        <v>16666</v>
      </c>
      <c r="C27" s="88"/>
    </row>
    <row r="28" spans="1:3" ht="95.25" customHeight="1" x14ac:dyDescent="0.25">
      <c r="A28" s="34" t="s">
        <v>149</v>
      </c>
      <c r="B28" s="100"/>
      <c r="C28" s="101"/>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100</v>
      </c>
    </row>
    <row r="2" spans="1:1" x14ac:dyDescent="0.2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2578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46</v>
      </c>
      <c r="B1" t="s">
        <v>21</v>
      </c>
      <c r="C1" s="8" t="s">
        <v>20</v>
      </c>
      <c r="D1" s="8" t="s">
        <v>47</v>
      </c>
      <c r="E1" s="3" t="s">
        <v>5</v>
      </c>
      <c r="F1" s="2" t="s">
        <v>45</v>
      </c>
      <c r="G1" s="2" t="s">
        <v>102</v>
      </c>
      <c r="H1" s="4">
        <v>0.7</v>
      </c>
      <c r="I1" t="s">
        <v>3</v>
      </c>
      <c r="J1" t="s">
        <v>65</v>
      </c>
      <c r="L1" t="s">
        <v>109</v>
      </c>
      <c r="N1" s="2" t="s">
        <v>138</v>
      </c>
    </row>
    <row r="2" spans="1:14" x14ac:dyDescent="0.25">
      <c r="A2" t="s">
        <v>51</v>
      </c>
      <c r="B2" t="s">
        <v>22</v>
      </c>
      <c r="C2" t="s">
        <v>55</v>
      </c>
      <c r="D2" s="2" t="s">
        <v>48</v>
      </c>
      <c r="E2" s="1" t="s">
        <v>8</v>
      </c>
      <c r="F2" s="2" t="s">
        <v>43</v>
      </c>
      <c r="G2" s="2" t="s">
        <v>103</v>
      </c>
      <c r="H2" s="4">
        <v>0.25</v>
      </c>
      <c r="I2" t="s">
        <v>61</v>
      </c>
      <c r="J2" t="s">
        <v>66</v>
      </c>
      <c r="L2" t="s">
        <v>94</v>
      </c>
      <c r="N2" s="2" t="s">
        <v>139</v>
      </c>
    </row>
    <row r="3" spans="1:14" x14ac:dyDescent="0.25">
      <c r="A3" t="s">
        <v>52</v>
      </c>
      <c r="C3" t="s">
        <v>56</v>
      </c>
      <c r="D3" s="2" t="s">
        <v>49</v>
      </c>
      <c r="E3" s="1" t="s">
        <v>9</v>
      </c>
      <c r="F3" s="2" t="s">
        <v>44</v>
      </c>
      <c r="G3" s="2" t="s">
        <v>104</v>
      </c>
      <c r="H3" s="4">
        <v>0.55000000000000004</v>
      </c>
      <c r="I3" t="s">
        <v>62</v>
      </c>
      <c r="J3" t="s">
        <v>67</v>
      </c>
      <c r="N3" s="2" t="s">
        <v>43</v>
      </c>
    </row>
    <row r="4" spans="1:14" x14ac:dyDescent="0.25">
      <c r="A4" t="s">
        <v>53</v>
      </c>
      <c r="C4" t="s">
        <v>57</v>
      </c>
      <c r="E4" s="1" t="s">
        <v>10</v>
      </c>
      <c r="G4" s="2" t="s">
        <v>105</v>
      </c>
      <c r="H4" s="4">
        <v>0.15</v>
      </c>
      <c r="I4" t="s">
        <v>63</v>
      </c>
      <c r="J4" t="s">
        <v>68</v>
      </c>
      <c r="N4" s="2"/>
    </row>
    <row r="5" spans="1:14" x14ac:dyDescent="0.25">
      <c r="A5" t="s">
        <v>54</v>
      </c>
      <c r="E5" s="1" t="s">
        <v>6</v>
      </c>
      <c r="G5" s="2" t="s">
        <v>106</v>
      </c>
      <c r="H5" s="4">
        <v>0.7</v>
      </c>
      <c r="I5" t="s">
        <v>64</v>
      </c>
      <c r="J5" t="s">
        <v>69</v>
      </c>
      <c r="N5" s="2"/>
    </row>
    <row r="6" spans="1:14" x14ac:dyDescent="0.25">
      <c r="E6" s="1" t="s">
        <v>7</v>
      </c>
      <c r="G6" s="2" t="s">
        <v>107</v>
      </c>
      <c r="H6" s="4">
        <v>0.3</v>
      </c>
      <c r="J6" t="s">
        <v>70</v>
      </c>
      <c r="N6" s="2"/>
    </row>
    <row r="7" spans="1:14" x14ac:dyDescent="0.25">
      <c r="E7" s="1" t="s">
        <v>12</v>
      </c>
      <c r="G7" s="2" t="s">
        <v>43</v>
      </c>
      <c r="N7" s="2" t="s">
        <v>43</v>
      </c>
    </row>
    <row r="8" spans="1:14" x14ac:dyDescent="0.2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JOSEPH PINTO</cp:lastModifiedBy>
  <dcterms:created xsi:type="dcterms:W3CDTF">2020-12-07T14:41:17Z</dcterms:created>
  <dcterms:modified xsi:type="dcterms:W3CDTF">2025-02-19T02:32:25Z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