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5735A36D-AFA4-41FF-8090-5C47BFF35DC4}" xr6:coauthVersionLast="47" xr6:coauthVersionMax="47" xr10:uidLastSave="{00000000-0000-0000-0000-000000000000}"/>
  <bookViews>
    <workbookView xWindow="-120" yWindow="-120" windowWidth="29040" windowHeight="1572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<sst xmlns="http://schemas.openxmlformats.org/spreadsheetml/2006/main" count="321" uniqueCount="224">
  <si>
    <t>SOLICITUD DE ANTECEDENTES -ABOGADO EXTERNO-</t>
  </si>
  <si>
    <t>RADICADO(23 DIGITOS)</t>
  </si>
  <si>
    <t xml:space="preserve">11001310302020220013600 </t>
  </si>
  <si>
    <t>JUZGADO</t>
  </si>
  <si>
    <t>Juzgado 20 Civil del Circuito de Bogotá</t>
  </si>
  <si>
    <t>DEMANDADO</t>
  </si>
  <si>
    <t xml:space="preserve">Gaseosas Lux S.A.S.
Eufrande Aguja Tique
Automotores Comerciales Autocom S.A.
Luis Alberto Rativa de Pablos
Allianz Seguros S.A. 
	</t>
  </si>
  <si>
    <t xml:space="preserve">DEMANDANTE </t>
  </si>
  <si>
    <t xml:space="preserve">Dora Inés Porras Cepeda (Madre)
Jorge Elias Saavedra Saavedra (Padre)
Liliana Inés Saavedra Porras (Hermanos)
Magaly Adriana Saavedra Porras (Hermanos)
Ramiro Saavedra Osorios (Hermanos)
</t>
  </si>
  <si>
    <t>TIPO DE VINCULACION COMPAÑÍA</t>
  </si>
  <si>
    <t>LLAMADA EN GARANTIA</t>
  </si>
  <si>
    <t xml:space="preserve">TIPO DE PERJUCIO </t>
  </si>
  <si>
    <t>RCE HOMICIDIO</t>
  </si>
  <si>
    <t>INTERVINIENTE -NOMBRE DE LESIONADO O MUERTO (S) DEL PROCESO</t>
  </si>
  <si>
    <t xml:space="preserve">NUMERO DE IDENTIFICACION </t>
  </si>
  <si>
    <t xml:space="preserve">DOMICILIO </t>
  </si>
  <si>
    <t xml:space="preserve">Calle 37 Sur No. 52 C - 18 </t>
  </si>
  <si>
    <t xml:space="preserve">TELEFONO </t>
  </si>
  <si>
    <t>CORREO ELECTRONICO</t>
  </si>
  <si>
    <t>Sin información</t>
  </si>
  <si>
    <t xml:space="preserve">ESTADO CIVIL </t>
  </si>
  <si>
    <t>Soltero</t>
  </si>
  <si>
    <t xml:space="preserve">FECHA DE NACIMIENTO </t>
  </si>
  <si>
    <t>05 de diciembre de 1988</t>
  </si>
  <si>
    <t xml:space="preserve">EDAD AL MOMENTO DEL SINIESTRO </t>
  </si>
  <si>
    <t>31 años</t>
  </si>
  <si>
    <t xml:space="preserve">FECHA DE DEFUNCION </t>
  </si>
  <si>
    <t xml:space="preserve">SITUCION LABORAL </t>
  </si>
  <si>
    <t xml:space="preserve">Ocupado-trabajador cuenta ajena </t>
  </si>
  <si>
    <t xml:space="preserve">PROFESION </t>
  </si>
  <si>
    <t>Negocios internacionales</t>
  </si>
  <si>
    <t xml:space="preserve">INGRESOS NETOS </t>
  </si>
  <si>
    <t>NUMERO DE LESIONADOS Y/O FALLECIDOS  SEGÚN IPAT</t>
  </si>
  <si>
    <t>Uno</t>
  </si>
  <si>
    <t xml:space="preserve">CONDICION </t>
  </si>
  <si>
    <t xml:space="preserve">Ciclista </t>
  </si>
  <si>
    <t>FECHA DE LOS HECHOS</t>
  </si>
  <si>
    <t>23 de enero de 2020</t>
  </si>
  <si>
    <t>FECHA DE SOLICITUD AUDIENCIA PREJUDICIAL</t>
  </si>
  <si>
    <t>12 de julio de 2021</t>
  </si>
  <si>
    <t>FECHA DE AUDIENCIA PREJUDICIAL</t>
  </si>
  <si>
    <t>20 de octubre de 2021</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</si>
  <si>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</si>
  <si>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23 de enero de 2020, el vehículo de placas VEO 291 abrió la puerta mientras estaba estacionado, sin verificar la presencia de otros usuarios en la vía, colisionando con el ciclista Jorge Fabian Saavedra mientras se desplazaba por el lugar. 
2. Debido al impacto, el ciclista cae sobre el carril central de la vía, instante en el cual fue arrollado por el vehículo de WNL 759 que transitaba con exceso de velocidad 
3. En el Informe Policial de Accidente de Tránsito A001129830 se atribuyó la hipotesis 157 al vehículo de placas VEO 209  consistente en "no estar atento a los demás usuarios de la vía". 
4. En el Informe Policial de Accidente de Tránsito se dejó constancia que al conductor del vehículo de placas VEP209 se le impuso un comparendo por estar estacionado en zona prohibida. </t>
  </si>
  <si>
    <t>ASEGURADO</t>
  </si>
  <si>
    <t>AUTOMOTORES COMERCIALES AUTOCOM S.A.</t>
  </si>
  <si>
    <t>NIT ASEGURADO</t>
  </si>
  <si>
    <t>PLACA VEHÍCULO ASEGURADO (SI APLICA)</t>
  </si>
  <si>
    <t>022399544 / 31</t>
  </si>
  <si>
    <t>NO. PÓLIZA VINCULADA</t>
  </si>
  <si>
    <t>WNL749</t>
  </si>
  <si>
    <t>FECHA DE ASIGNACIÓN</t>
  </si>
  <si>
    <t>02 de mayo de 2022</t>
  </si>
  <si>
    <t>FECHA DE NOTIFICACIÓN</t>
  </si>
  <si>
    <t>16 de diciembre de 2024</t>
  </si>
  <si>
    <t>FECHA DE CONTESTACION 
*RECOMENDACIÓN: FECHA MÁXIMA PARA CONTESTAR LA DEMANDA ACORDE A LO ESTIÚLADO EN LA NORMA.</t>
  </si>
  <si>
    <t>04 de febrero de 2025</t>
  </si>
  <si>
    <t>REMISION DE ANTECEDENTES - ABOGADO INTERNO-</t>
  </si>
  <si>
    <t>SINIESTRO - APLICATIVO</t>
  </si>
  <si>
    <t>SINIESTRO 88713062  APL 82619</t>
  </si>
  <si>
    <t>Radicado(23 digitos)</t>
  </si>
  <si>
    <t>Juzgado</t>
  </si>
  <si>
    <t>Demandado</t>
  </si>
  <si>
    <t xml:space="preserve">Demandante </t>
  </si>
  <si>
    <t>Tipo de vinculacion compañía</t>
  </si>
  <si>
    <t>INTERVINIENTE</t>
  </si>
  <si>
    <t>PÓLIZA</t>
  </si>
  <si>
    <t>22399544-31</t>
  </si>
  <si>
    <t>AMPARO A AFECTAR</t>
  </si>
  <si>
    <t>VALOR ASEGURADO</t>
  </si>
  <si>
    <t>DEDUCIBLE</t>
  </si>
  <si>
    <t>MODALIDAD</t>
  </si>
  <si>
    <t>OCURRENCIA</t>
  </si>
  <si>
    <t xml:space="preserve">VIGENCIA </t>
  </si>
  <si>
    <t xml:space="preserve"> Desde las 00:00 horas del 31/01/2019 hasta las 24:00 horas del 30/01/2020</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</si>
  <si>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</si>
  <si>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</si>
  <si>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</si>
  <si>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</si>
  <si>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</si>
  <si>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</si>
  <si>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</si>
  <si>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</si>
  <si>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</si>
  <si>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</si>
  <si>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</si>
  <si>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Sin reclamación previa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</si>
  <si>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</si>
  <si>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</si>
  <si>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</si>
  <si>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</si>
  <si>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</si>
  <si>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</si>
  <si>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</si>
  <si>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</si>
  <si>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</si>
  <si>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</si>
  <si>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</si>
  <si>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</si>
  <si>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</si>
  <si>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</si>
  <si>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</si>
  <si>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</si>
  <si>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</si>
  <si>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</si>
  <si>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</si>
  <si>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</si>
  <si>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</si>
  <si>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</si>
  <si>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</si>
  <si>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</si>
  <si>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</si>
  <si>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</si>
  <si>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</si>
  <si>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</si>
  <si>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</si>
  <si>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</si>
  <si>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</si>
  <si>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 xml:space="preserve">Arbitrium iudicis </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</si>
  <si>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</si>
  <si>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</si>
  <si>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</si>
  <si>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</si>
  <si>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</si>
  <si>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</si>
  <si>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</si>
  <si>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</si>
  <si>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</si>
  <si>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</si>
  <si>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</si>
  <si>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</si>
  <si>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</si>
  <si>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</si>
  <si>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</si>
  <si>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</si>
  <si>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</si>
  <si>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</si>
  <si>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</si>
  <si>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</si>
  <si>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EXCEPCIONES DE FONDO FRENTE A LA DEMANDA  
1. INEXISTENCIA DE RESPONSABILIDAD AL ESTAR ANTE UNA CAUSA EXTRAÑA COMO EXIMENTE DE RESPONSABILIDAD - FUERZA MAYOR. 
2. INEXISTENCIA DE PRUEBA DEL NEXO CAUSAL 
3. REDUCCIÓN DE LA INDEMNIZACIÓN COMO CONSECUENCIA DE LA INCIDENCIA DE LA CONDUCTA DE LA VÍCTIMA EN LA PRODUCCIÓN DEL DAÑO 
4. IMPROCEDENCIA DE RECONOCIMIENTO DEL LUCRO CESANTE 
5. IMPROCEDENCIA DE RECONOCIMIENTO Y TASACIÓN EXORBITANTE DE LOS DAÑOS MORALES 
6. IMPROCEDENCIA DE RECONOCIMIENTO DEL DAÑO A LA VIDA EN RELACIÓN 
7. GENÉRICA O INNOMINADA 
EXCEPCIONES FRENTE AL CONTRATO DE SEGURO.
1. INEXISTENCIA DE OBLIGACIÓN DE INDEMNIZAR POR INCUMPLIMIENTO DE LAS CARGAS DEL ARTÍCULO 1077 DEL CÓDIGO DE COMERCIO - PÓLIZAS DE SEGURO 022494836/838 Y 022399544/31
2. PRESCRIPCIÓN DE LAS ACCIONES DERIVADAS DEL CONTRATO DE SEGURO 
3. RIESGOS EXPRESAMENTE EXCLUIDOS DE LAS PÓLIZAS 022494836/838 Y 022399544/31
4. CARÁCTER MERAMENTE INDEMNIZATORIO QUE REVISTEN LOS CONTRATOS DE SEGUROS. 
5. EN CUALQUIER CASO, DE NINGUNA FORMA PODRÁ EXCEDER EL LÍMITE DEL VALOR ASEGURADO
6. LÍMITES MÁXIMOS DE RESPONSABILIDAD DE LA ASEGURADORA EN LO ATINENTE AL DEDUCIBLE DE LA PÓLIZA 022399544/31
EXCEPCIONES FRENTE AL LLAMAMIENTO EN GARANTÍA FORMULADO POR AUTOMOTORES COMERCIALES AUTOCOM S.A.
1. NO EXISTE OBLIGACIÓN INDEMNIZATORIA A CARGO DE ALLIANZ SEGUROS S.A. TODA VEZ QUE NO SE HA REALIZADO EL RIESGO ASEGURADO – ARTÍCULO 1072 C.CO.
2. RIESGOS EXPRESAMENTE EXCLUIDOS DE LA PÓLIZA DE SEGURO AUTO COLECTIVO NO. 022399544/31
3. CARÁCTER MERAMENTE INDEMNIZATORIO QUE REVISTEN LOS CONTRATOS DE SEGUROS.
4. EN CUALQUIER CASO, DE NINGUNA FORMA SE PODRÁ EXCEDER EL LÍMITE DEL VALOR ASEGURADO.
5. PRESCRIPCIÓN DE LA ACCIÓN DERIVADA DEL CONTRATO DE SEGURO.
6. DISPONIBILIDAD DEL VALOR ASEGURADO
7. GENÉRICA O INNOMINADA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</si>
  <si>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</si>
  <si>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</si>
  <si>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</si>
  <si>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</si>
  <si>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</si>
  <si>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</si>
  <si>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</si>
  <si>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</si>
  <si>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</si>
  <si>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</si>
  <si>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</si>
  <si>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</si>
  <si>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</si>
  <si>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</si>
  <si>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</si>
  <si>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</si>
  <si>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</si>
  <si>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</si>
  <si>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</si>
  <si>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</si>
  <si>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</si>
  <si>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</si>
  <si>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</si>
  <si>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</si>
  <si>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</si>
  <si>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</si>
  <si>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</si>
  <si>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</si>
  <si>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</si>
  <si>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</si>
  <si>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</si>
  <si>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</si>
  <si>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</si>
  <si>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</si>
  <si>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</si>
  <si>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</si>
  <si>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</si>
  <si>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</si>
  <si>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</si>
  <si>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</si>
  <si>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</si>
  <si>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</si>
  <si>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</si>
  <si>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</si>
  <si>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CLASE DE REASEGURO</t>
  </si>
  <si>
    <t xml:space="preserve">Situcion Laboral </t>
  </si>
  <si>
    <t>Acompañante motorista</t>
  </si>
  <si>
    <t xml:space="preserve">RCE LESIONES </t>
  </si>
  <si>
    <t xml:space="preserve">SI </t>
  </si>
  <si>
    <t>CEDIDO</t>
  </si>
  <si>
    <t>FACULTATIVO</t>
  </si>
  <si>
    <t xml:space="preserve">Objetado por la Compañía </t>
  </si>
  <si>
    <t>DEMANDA DIRECTA</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</si>
  <si>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</si>
  <si>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</si>
  <si>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</si>
  <si>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</si>
  <si>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</si>
  <si>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</si>
  <si>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</si>
  <si>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</si>
  <si>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</si>
  <si>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</si>
  <si>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</si>
  <si>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</si>
  <si>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</si>
  <si>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</si>
  <si>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</si>
  <si>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</si>
  <si>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</si>
  <si>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</si>
  <si>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</si>
  <si>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</si>
  <si>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Peaton</t>
  </si>
  <si>
    <t>RCC HOMICIDIO-LESION</t>
  </si>
  <si>
    <t xml:space="preserve">Vida/RC medica- aviso de siniestro sin tramite </t>
  </si>
  <si>
    <t>PERDIDA PARCIAL DAÑOS</t>
  </si>
  <si>
    <t>PÉRDIDA PARCIAL HURTO</t>
  </si>
  <si>
    <t>PÉRDIDA TOTAL DAÑOS</t>
  </si>
  <si>
    <t>SUSTRACCIÓN TOTAL</t>
  </si>
  <si>
    <t>NO APLICA</t>
  </si>
  <si>
    <t>Jorge Fabian Saveedra Porras (muerto)</t>
  </si>
  <si>
    <t>La contingencia se califica como REMOTA, toda vez que respecto del vehiculo asegurado de placas WNL 749 se acredita la configuración de la causal eximente de responsabilidad denominada "Hecho de un tercero".
Lo primero que debe tomarse en consideración es que la Póliza de Seguro de Autos Colectivo (Pesados) No. 022399544/31, cuyo asegurado es AUTOMOTORES COMERCIALES AUTOCOM S.A, presta cobertura temporal y material, de conformidad con los hechos y pretensiones expuestas en el líbelo de la demanda. Frente a la cobertura temporal, debe señalarse que el hecho, esto es, el accidente de tránsito, ocurrió el 23 de enero de 2020, es decir, acaeció dentro de la vigencia de la Póliza comprendida entre el  31 de enero de 2019 y el 30 de enero de 2020. Aunado a ello, presta cobertura material en tanto ampara la responsabilidad civil extracontractual, pretensión que se le endilga al asegurado.
En cuanto a la responsabilidad del asegurado, es preciso señalar que, si bien tuvo participación en el accidente de tránsito ocurrido tras el impacto del señor Saavedra Porras con el vehículo de placas VEO 291, lo que provocó su caída en el carril donde circulaba el automotor de placas WNL 749 (vehículo asegurado), la causa determinante del siniestro fue la conducta de un tercero. Específicamente, se encuentra acreditada la causal exonerativa de responsabilidad conocida como "hecho de un tercero", dado que el Informe Policial de Accidente de Tránsito AA001129646 atribuyó al conductor del vehículo de placas VEO 291 la hipótesis 157, consistente en "no estar atento a los demás usuarios de la vía". Dicha conclusión fue corroborada mediante el archivo de audio y video aportado con la demanda, el cual evidencia que el vehículo de placas VEO 291 (de propiedad de Gaseosas Lux) se estacionó en vía pública y, posteriormente, su conductor abrió la puerta delantera izquierda, ocasionando la caida intempestiva del ciclista y su posterior colisión con las llantas traseras del vehiculo de placas WNL 749. Como resultado, la causa eficiente del daño fue el estacionamiento indebido del camión y la apertura de la puerta delantera izquierda, circunstancias que generaron el accidente. Por lo tanto, al estar demostrada la responsabilidad del vehículo de placas VEO 291, las consecuencias patrimoniales derivadas del siniestro le son atribuibles a este y no al vehículo asegurado en el presente análisis.
Todo lo anterior, sin perjuicio del carácter contingente del proceso.</t>
  </si>
  <si>
    <t>Como liquidación objetiva de perjuicios se llegó al total de $308.500.000. A este valor se llegó de la siguiente manera:
1. Lucro cesante:  No se reconocerá suma alguna por concepto de lucro cesante, toda vez que al interior del proceso no se encuentra acreditada la dependencia económica de la señora  Doris Inés Porras Cepeda y el señor Jorge Elías Saavedra Saavedra respecto al señor Jorge Fabián Saavedra Porras (Q.E.P.D). Primero, porque según las pruebas adjuntas al expediente se acredita que el señor JORGE ELIAS SAAVEDRA se encontraba en el regimen contributivo y reportó en enero de 2020 un ingreso base de cotización por $2.042.995. Segundo, si bien la señora DORA INES PORRAS CEPEDA  se encontraba afiliada al régimen subsidiado en salud para la fecha de los hechos, no implica per se que haya sido dependiente de su hijo fallecido, sino de su esposo Elias Saavedra. De manera que no se encuentra probado el carácter personal y cierto del daño. Elementos que no se presumen en ningún caso. En este sentido, no encontrándose acreditada la dependencia económica de los señores Porras Cepeda y Saavedra con relación al fallecido, no resulta procedente reconocer ninguna suma por este rubro. Nota: No obstante, una vez agotados los interrogatorios de parte deberá analizarse si hay lugar a realizar al reliquidación de este concepto. 
2. Daño Moral:  Con ocasión a la afectación en el plano psíquico interno de las demandantes como consecuencia del fallecimiento de Jorge Fabián Saavedra Porras, se trae a colación que la Sala de Casación Civil de la Corte Suprema de Justicia en sentencia del 07 de marzo de 2019, radicado 0500131030162009-00005-01 reconoce la suma de $60.000.000, para el cónyuge o compañera permanente y  los familiares en primer grado de consanguinidad. En este sentido, se reconocerá el monto de $60.000.000 en favor de cada uno de los padres del señor Saavedra Porras (Doris Inés Porras Cepeda y Jorge Elías Saavedra). Así como la suma de $30.000.000 para cada uno de los hermanos del fallecido (Liliana Ines Saavedra Porras, Magaly Adriana Saavedra Porras y Ramiro Saavedra Osorios). Por lo que la indemnización total corresponde a $210.000.000.
3. Daño a la vida en relación:  Se reconocerá la suma de $100.000.000 por concepto de Daño a la Vida de Relación. Esto, unicamente respecto de los padres (Doris Inés Porras Cepeda y Jorge Elías Saavedra) de la victima fallecida, es decir $50.000.000 para cada uno. Con ocasión a la afectación a su vida exterior como consecuencia del fallecimiento de Jorge Fabián Saavedra Porras, en tanto con la documental adjunta al expediente puede probarse (i) que el fallecido Jorge Fabián Saavedra Porras (Q.E.P.D) vivía con sus padres y se pueden estar viendo privados de la realización de actividades tipo social  y familiar, tal y como se demuestra con las fotografías allegadas. Este monto correponde a lo otorgado por la Corte Supremema de Jusiticia en sentencia (SC5686-2018, 19/12/2018), en la cual se reconoce dicho concepto por la suma de $50.000.000.
4. Deducible: A la suma de $310.000.000, se tendrá en cuenta el deducible pactado en la Póliza de Seguro de Autos Colectivo (Pesados) No. 022399544/31 de $1.500.000. Lo que una vez restado de la liquidación objetiva da como resultado la suma de $308.500.000.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</si>
</sst>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3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42" fontId="6" fillId="7" borderId="1" xfId="6"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14" fontId="0" fillId="7" borderId="3"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0" fillId="0" borderId="3" xfId="0"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9">
    <cellStyle name="Hyperlink" xfId="4" xr:uid="{6E199C62-4BAF-4EED-AD78-816AD7D9AF02}"/>
    <cellStyle name="Moneda" xfId="3" builtinId="4"/>
    <cellStyle name="Moneda [0]" xfId="1" builtinId="7"/>
    <cellStyle name="Moneda [0] 2" xfId="6" xr:uid="{07313C21-2A21-423C-B6B0-34F851AA93CF}"/>
    <cellStyle name="Moneda [0] 3" xfId="5" xr:uid="{164F070E-C6D2-41A8-8DAE-BB00A9959D2D}"/>
    <cellStyle name="Moneda 2" xfId="7" xr:uid="{398B6AA6-F92A-4694-8D91-8CDA4BF221EA}"/>
    <cellStyle name="Moneda 3" xfId="8" xr:uid="{EB623595-4121-46E9-A45E-4FE107D6C42D}"/>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 zoomScale="85" zoomScaleNormal="85" workbookViewId="0">
      <selection activeCell="B10" sqref="B10:C10"/>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4" t="s">
        <v>0</v>
      </c>
      <c r="B1" s="64"/>
      <c r="C1" s="64"/>
    </row>
    <row r="2" spans="1:3" x14ac:dyDescent="0.25">
      <c r="A2" s="5" t="s">
        <v>1</v>
      </c>
      <c r="B2" s="69" t="s">
        <v>2</v>
      </c>
      <c r="C2" s="69"/>
    </row>
    <row r="3" spans="1:3" x14ac:dyDescent="0.25">
      <c r="A3" s="5" t="s">
        <v>3</v>
      </c>
      <c r="B3" s="69" t="s">
        <v>4</v>
      </c>
      <c r="C3" s="69"/>
    </row>
    <row r="4" spans="1:3" x14ac:dyDescent="0.25">
      <c r="A4" s="5" t="s">
        <v>5</v>
      </c>
      <c r="B4" s="70" t="s">
        <v>6</v>
      </c>
      <c r="C4" s="66"/>
    </row>
    <row r="5" spans="1:3" ht="31.5" customHeight="1" x14ac:dyDescent="0.25">
      <c r="A5" s="5" t="s">
        <v>7</v>
      </c>
      <c r="B5" s="70" t="s">
        <v>8</v>
      </c>
      <c r="C5" s="66"/>
    </row>
    <row r="6" spans="1:3" x14ac:dyDescent="0.25">
      <c r="A6" s="5" t="s">
        <v>9</v>
      </c>
      <c r="B6" s="59" t="s">
        <v>10</v>
      </c>
      <c r="C6" s="59"/>
    </row>
    <row r="7" spans="1:3" x14ac:dyDescent="0.25">
      <c r="A7" s="25" t="s">
        <v>11</v>
      </c>
      <c r="B7" s="65" t="s">
        <v>12</v>
      </c>
      <c r="C7" s="66"/>
    </row>
    <row r="8" spans="1:3" ht="23.1" customHeight="1" x14ac:dyDescent="0.25">
      <c r="A8" s="26" t="s">
        <v>13</v>
      </c>
      <c r="B8" s="59" t="s">
        <v>221</v>
      </c>
      <c r="C8" s="59"/>
    </row>
    <row r="9" spans="1:3" x14ac:dyDescent="0.25">
      <c r="A9" s="26" t="s">
        <v>14</v>
      </c>
      <c r="B9" s="72">
        <v>1018420649</v>
      </c>
      <c r="C9" s="59"/>
    </row>
    <row r="10" spans="1:3" x14ac:dyDescent="0.25">
      <c r="A10" s="26" t="s">
        <v>15</v>
      </c>
      <c r="B10" s="70" t="s">
        <v>16</v>
      </c>
      <c r="C10" s="73"/>
    </row>
    <row r="11" spans="1:3" ht="30" customHeight="1" x14ac:dyDescent="0.25">
      <c r="A11" s="27" t="s">
        <v>17</v>
      </c>
      <c r="B11" s="57">
        <v>3133201730</v>
      </c>
      <c r="C11" s="57"/>
    </row>
    <row r="12" spans="1:3" ht="30" customHeight="1" x14ac:dyDescent="0.25">
      <c r="A12" s="5" t="s">
        <v>18</v>
      </c>
      <c r="B12" s="58" t="s">
        <v>19</v>
      </c>
      <c r="C12" s="58"/>
    </row>
    <row r="13" spans="1:3" x14ac:dyDescent="0.25">
      <c r="A13" s="5" t="s">
        <v>20</v>
      </c>
      <c r="B13" s="59" t="s">
        <v>21</v>
      </c>
      <c r="C13" s="59"/>
    </row>
    <row r="14" spans="1:3" x14ac:dyDescent="0.25">
      <c r="A14" s="5" t="s">
        <v>22</v>
      </c>
      <c r="B14" s="60" t="s">
        <v>23</v>
      </c>
      <c r="C14" s="59"/>
    </row>
    <row r="15" spans="1:3" x14ac:dyDescent="0.25">
      <c r="A15" s="5" t="s">
        <v>24</v>
      </c>
      <c r="B15" s="59" t="s">
        <v>25</v>
      </c>
      <c r="C15" s="59"/>
    </row>
    <row r="16" spans="1:3" x14ac:dyDescent="0.25">
      <c r="A16" s="5" t="s">
        <v>26</v>
      </c>
      <c r="B16" s="61">
        <v>43853</v>
      </c>
      <c r="C16" s="62"/>
    </row>
    <row r="17" spans="1:3" ht="15" customHeight="1" x14ac:dyDescent="0.25">
      <c r="A17" s="5" t="s">
        <v>27</v>
      </c>
      <c r="B17" s="57" t="s">
        <v>28</v>
      </c>
      <c r="C17" s="57"/>
    </row>
    <row r="18" spans="1:3" x14ac:dyDescent="0.25">
      <c r="A18" s="5" t="s">
        <v>29</v>
      </c>
      <c r="B18" s="57" t="s">
        <v>30</v>
      </c>
      <c r="C18" s="57"/>
    </row>
    <row r="19" spans="1:3" ht="18.75" customHeight="1" x14ac:dyDescent="0.25">
      <c r="A19" s="5" t="s">
        <v>31</v>
      </c>
      <c r="B19" s="67">
        <v>4539900</v>
      </c>
      <c r="C19" s="68"/>
    </row>
    <row r="20" spans="1:3" x14ac:dyDescent="0.25">
      <c r="A20" s="5" t="s">
        <v>32</v>
      </c>
      <c r="B20" s="59" t="s">
        <v>33</v>
      </c>
      <c r="C20" s="59"/>
    </row>
    <row r="21" spans="1:3" ht="17.25" customHeight="1" x14ac:dyDescent="0.25">
      <c r="A21" s="5" t="s">
        <v>34</v>
      </c>
      <c r="B21" s="57" t="s">
        <v>35</v>
      </c>
      <c r="C21" s="57"/>
    </row>
    <row r="22" spans="1:3" x14ac:dyDescent="0.25">
      <c r="A22" s="26" t="s">
        <v>36</v>
      </c>
      <c r="B22" s="54" t="s">
        <v>37</v>
      </c>
      <c r="C22" s="54"/>
    </row>
    <row r="23" spans="1:3" x14ac:dyDescent="0.25">
      <c r="A23" s="26" t="s">
        <v>38</v>
      </c>
      <c r="B23" s="56" t="s">
        <v>39</v>
      </c>
      <c r="C23" s="54"/>
    </row>
    <row r="24" spans="1:3" x14ac:dyDescent="0.25">
      <c r="A24" s="26" t="s">
        <v>40</v>
      </c>
      <c r="B24" s="56" t="s">
        <v>41</v>
      </c>
      <c r="C24" s="54"/>
    </row>
    <row r="25" spans="1:3" x14ac:dyDescent="0.25">
      <c r="A25" s="71" t="s">
        <v>42</v>
      </c>
      <c r="B25" s="54" t="s">
        <v>43</v>
      </c>
      <c r="C25" s="55"/>
    </row>
    <row r="26" spans="1:3" x14ac:dyDescent="0.25">
      <c r="A26" s="71"/>
      <c r="B26" s="55"/>
      <c r="C26" s="55"/>
    </row>
    <row r="27" spans="1:3" ht="100.5" customHeight="1" x14ac:dyDescent="0.25">
      <c r="A27" s="71"/>
      <c r="B27" s="55"/>
      <c r="C27" s="55"/>
    </row>
    <row r="28" spans="1:3" x14ac:dyDescent="0.25">
      <c r="A28" s="26" t="s">
        <v>44</v>
      </c>
      <c r="B28" s="55" t="s">
        <v>45</v>
      </c>
      <c r="C28" s="55"/>
    </row>
    <row r="29" spans="1:3" x14ac:dyDescent="0.25">
      <c r="A29" s="26" t="s">
        <v>46</v>
      </c>
      <c r="B29" s="55">
        <v>9001085792</v>
      </c>
      <c r="C29" s="55"/>
    </row>
    <row r="30" spans="1:3" x14ac:dyDescent="0.25">
      <c r="A30" s="26" t="s">
        <v>47</v>
      </c>
      <c r="B30" s="55" t="s">
        <v>48</v>
      </c>
      <c r="C30" s="55"/>
    </row>
    <row r="31" spans="1:3" x14ac:dyDescent="0.25">
      <c r="A31" s="26" t="s">
        <v>49</v>
      </c>
      <c r="B31" s="55" t="s">
        <v>50</v>
      </c>
      <c r="C31" s="55"/>
    </row>
    <row r="32" spans="1:3" x14ac:dyDescent="0.25">
      <c r="A32" s="26" t="s">
        <v>51</v>
      </c>
      <c r="B32" s="61" t="s">
        <v>52</v>
      </c>
      <c r="C32" s="63"/>
    </row>
    <row r="33" spans="1:3" x14ac:dyDescent="0.25">
      <c r="A33" s="5" t="s">
        <v>53</v>
      </c>
      <c r="B33" s="60" t="s">
        <v>54</v>
      </c>
      <c r="C33" s="60"/>
    </row>
    <row r="34" spans="1:3" ht="45" x14ac:dyDescent="0.25">
      <c r="A34" s="5" t="s">
        <v>55</v>
      </c>
      <c r="B34" s="60" t="s">
        <v>56</v>
      </c>
      <c r="C34" s="5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A4" sqref="A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4" t="s">
        <v>57</v>
      </c>
      <c r="B1" s="74"/>
      <c r="C1" s="74"/>
    </row>
    <row r="2" spans="1:3" ht="15.75" customHeight="1" x14ac:dyDescent="0.25">
      <c r="A2" s="20" t="s">
        <v>58</v>
      </c>
      <c r="B2" s="75" t="s">
        <v>59</v>
      </c>
      <c r="C2" s="76"/>
    </row>
    <row r="3" spans="1:3" s="2" customFormat="1" x14ac:dyDescent="0.25">
      <c r="A3" s="5" t="s">
        <v>60</v>
      </c>
      <c r="B3" s="59" t="str">
        <f>'AUTOS  NOTA 322'!B2:C2</f>
        <v xml:space="preserve">11001310302020220013600 </v>
      </c>
      <c r="C3" s="59"/>
    </row>
    <row r="4" spans="1:3" s="2" customFormat="1" x14ac:dyDescent="0.25">
      <c r="A4" s="5" t="s">
        <v>61</v>
      </c>
      <c r="B4" s="59" t="str">
        <f>'AUTOS  NOTA 322'!B3:C3</f>
        <v>Juzgado 20 Civil del Circuito de Bogotá</v>
      </c>
      <c r="C4" s="59"/>
    </row>
    <row r="5" spans="1:3" s="2" customFormat="1" x14ac:dyDescent="0.25">
      <c r="A5" s="5" t="s">
        <v>62</v>
      </c>
      <c r="B5" s="59" t="str">
        <f>'AUTOS  NOTA 322'!B4:C4</f>
        <v xml:space="preserve">Gaseosas Lux S.A.S.
Eufrande Aguja Tique
Automotores Comerciales Autocom S.A.
Luis Alberto Rativa de Pablos
Allianz Seguros S.A. 
	</v>
      </c>
      <c r="C5" s="59"/>
    </row>
    <row r="6" spans="1:3" s="2" customFormat="1" x14ac:dyDescent="0.25">
      <c r="A6" s="5" t="s">
        <v>63</v>
      </c>
      <c r="B6" s="59" t="str">
        <f>'AUTOS  NOTA 322'!B5:C5</f>
        <v xml:space="preserve">Dora Inés Porras Cepeda (Madre)
Jorge Elias Saavedra Saavedra (Padre)
Liliana Inés Saavedra Porras (Hermanos)
Magaly Adriana Saavedra Porras (Hermanos)
Ramiro Saavedra Osorios (Hermanos)
</v>
      </c>
      <c r="C6" s="59"/>
    </row>
    <row r="7" spans="1:3" s="2" customFormat="1" x14ac:dyDescent="0.25">
      <c r="A7" s="5" t="s">
        <v>64</v>
      </c>
      <c r="B7" s="59" t="str">
        <f>'AUTOS  NOTA 322'!B6:C6</f>
        <v>LLAMADA EN GARANTIA</v>
      </c>
      <c r="C7" s="59"/>
    </row>
    <row r="8" spans="1:3" s="2" customFormat="1" x14ac:dyDescent="0.25">
      <c r="A8" s="29" t="s">
        <v>65</v>
      </c>
      <c r="B8" s="59" t="str">
        <f>'AUTOS  NOTA 322'!B7:C8</f>
        <v>Jorge Fabian Saveedra Porras (muerto)</v>
      </c>
      <c r="C8" s="59"/>
    </row>
    <row r="9" spans="1:3" x14ac:dyDescent="0.25">
      <c r="A9" s="20" t="s">
        <v>66</v>
      </c>
      <c r="B9" s="59" t="s">
        <v>67</v>
      </c>
      <c r="C9" s="59"/>
    </row>
    <row r="10" spans="1:3" x14ac:dyDescent="0.25">
      <c r="A10" s="20" t="s">
        <v>68</v>
      </c>
      <c r="B10" s="65" t="s">
        <v>12</v>
      </c>
      <c r="C10" s="66"/>
    </row>
    <row r="11" spans="1:3" x14ac:dyDescent="0.25">
      <c r="A11" s="20" t="s">
        <v>69</v>
      </c>
      <c r="B11" s="89">
        <v>4000000000</v>
      </c>
      <c r="C11" s="90"/>
    </row>
    <row r="12" spans="1:3" x14ac:dyDescent="0.25">
      <c r="A12" s="20" t="s">
        <v>70</v>
      </c>
      <c r="B12" s="89">
        <v>1500000</v>
      </c>
      <c r="C12" s="90"/>
    </row>
    <row r="13" spans="1:3" x14ac:dyDescent="0.25">
      <c r="A13" s="20" t="s">
        <v>71</v>
      </c>
      <c r="B13" s="65" t="s">
        <v>72</v>
      </c>
      <c r="C13" s="66"/>
    </row>
    <row r="14" spans="1:3" x14ac:dyDescent="0.25">
      <c r="A14" s="20" t="s">
        <v>73</v>
      </c>
      <c r="B14" s="57" t="s">
        <v>74</v>
      </c>
      <c r="C14" s="59"/>
    </row>
    <row r="15" spans="1:3" x14ac:dyDescent="0.25">
      <c r="A15" s="20" t="s">
        <v>75</v>
      </c>
      <c r="B15" s="59" t="s">
        <v>76</v>
      </c>
      <c r="C15" s="59"/>
    </row>
    <row r="16" spans="1:3" x14ac:dyDescent="0.25">
      <c r="A16" s="20" t="s">
        <v>77</v>
      </c>
      <c r="B16" s="59" t="s">
        <v>76</v>
      </c>
      <c r="C16" s="59"/>
    </row>
    <row r="17" spans="1:3" x14ac:dyDescent="0.25">
      <c r="A17" s="91" t="s">
        <v>78</v>
      </c>
      <c r="B17" s="59" t="s">
        <v>79</v>
      </c>
      <c r="C17" s="59"/>
    </row>
    <row r="18" spans="1:3" x14ac:dyDescent="0.25">
      <c r="A18" s="92"/>
      <c r="B18" s="10" t="s">
        <v>80</v>
      </c>
      <c r="C18" s="10" t="s">
        <v>81</v>
      </c>
    </row>
    <row r="19" spans="1:3" x14ac:dyDescent="0.25">
      <c r="A19" s="92"/>
      <c r="B19" s="6" t="s">
        <v>82</v>
      </c>
      <c r="C19" s="6"/>
    </row>
    <row r="20" spans="1:3" x14ac:dyDescent="0.25">
      <c r="A20" s="92"/>
      <c r="B20" s="6"/>
      <c r="C20" s="6"/>
    </row>
    <row r="21" spans="1:3" x14ac:dyDescent="0.25">
      <c r="A21" s="93"/>
      <c r="B21" s="6"/>
      <c r="C21" s="6"/>
    </row>
    <row r="22" spans="1:3" x14ac:dyDescent="0.25">
      <c r="A22" s="20" t="s">
        <v>83</v>
      </c>
      <c r="B22" s="59"/>
      <c r="C22" s="59"/>
    </row>
    <row r="23" spans="1:3" x14ac:dyDescent="0.25">
      <c r="A23" s="20" t="s">
        <v>84</v>
      </c>
      <c r="B23" s="94"/>
      <c r="C23" s="95"/>
    </row>
    <row r="24" spans="1:3" x14ac:dyDescent="0.25">
      <c r="A24" s="20" t="s">
        <v>85</v>
      </c>
      <c r="B24" s="59" t="s">
        <v>86</v>
      </c>
      <c r="C24" s="59"/>
    </row>
    <row r="25" spans="1:3" x14ac:dyDescent="0.25">
      <c r="A25" s="20" t="s">
        <v>87</v>
      </c>
      <c r="B25" s="59"/>
      <c r="C25" s="59"/>
    </row>
    <row r="26" spans="1:3" x14ac:dyDescent="0.25">
      <c r="A26" s="20" t="s">
        <v>88</v>
      </c>
      <c r="B26" s="59"/>
      <c r="C26" s="59"/>
    </row>
    <row r="27" spans="1:3" x14ac:dyDescent="0.25">
      <c r="A27" s="19" t="s">
        <v>89</v>
      </c>
      <c r="B27" s="59"/>
      <c r="C27" s="59"/>
    </row>
    <row r="28" spans="1:3" x14ac:dyDescent="0.25">
      <c r="A28" s="77" t="s">
        <v>90</v>
      </c>
      <c r="B28" s="77"/>
      <c r="C28" s="77"/>
    </row>
    <row r="29" spans="1:3" x14ac:dyDescent="0.25">
      <c r="A29" s="87" t="s">
        <v>91</v>
      </c>
      <c r="B29" s="88"/>
      <c r="C29" s="11"/>
    </row>
    <row r="30" spans="1:3" x14ac:dyDescent="0.25">
      <c r="A30" s="87" t="s">
        <v>92</v>
      </c>
      <c r="B30" s="88"/>
      <c r="C30" s="11"/>
    </row>
    <row r="31" spans="1:3" x14ac:dyDescent="0.25">
      <c r="A31" s="87" t="s">
        <v>93</v>
      </c>
      <c r="B31" s="88"/>
      <c r="C31" s="12"/>
    </row>
    <row r="32" spans="1:3" x14ac:dyDescent="0.25">
      <c r="A32" s="87" t="s">
        <v>94</v>
      </c>
      <c r="B32" s="88"/>
      <c r="C32" s="11"/>
    </row>
    <row r="33" spans="1:3" x14ac:dyDescent="0.25">
      <c r="A33" s="87" t="s">
        <v>95</v>
      </c>
      <c r="B33" s="88"/>
      <c r="C33" s="11"/>
    </row>
    <row r="34" spans="1:3" x14ac:dyDescent="0.25">
      <c r="A34" s="87" t="s">
        <v>96</v>
      </c>
      <c r="B34" s="88"/>
      <c r="C34" s="13"/>
    </row>
    <row r="35" spans="1:3" x14ac:dyDescent="0.25">
      <c r="A35" s="78" t="s">
        <v>97</v>
      </c>
      <c r="B35" s="79"/>
      <c r="C35" s="14"/>
    </row>
    <row r="36" spans="1:3" x14ac:dyDescent="0.25">
      <c r="A36" s="78" t="s">
        <v>98</v>
      </c>
      <c r="B36" s="79"/>
      <c r="C36" s="15"/>
    </row>
    <row r="37" spans="1:3" x14ac:dyDescent="0.25">
      <c r="A37" s="80" t="s">
        <v>99</v>
      </c>
      <c r="B37" s="81"/>
      <c r="C37" s="15"/>
    </row>
    <row r="38" spans="1:3" x14ac:dyDescent="0.25">
      <c r="A38" s="82"/>
      <c r="B38" s="83"/>
      <c r="C38" s="15"/>
    </row>
    <row r="39" spans="1:3" x14ac:dyDescent="0.25">
      <c r="A39" s="84"/>
      <c r="B39" s="85"/>
      <c r="C39" s="15"/>
    </row>
    <row r="40" spans="1:3" x14ac:dyDescent="0.25">
      <c r="A40" s="86" t="s">
        <v>100</v>
      </c>
      <c r="B40" s="86"/>
      <c r="C40" s="86"/>
    </row>
    <row r="41" spans="1:3" x14ac:dyDescent="0.25">
      <c r="A41" s="17" t="s">
        <v>101</v>
      </c>
      <c r="B41" s="18"/>
      <c r="C41" s="15"/>
    </row>
    <row r="42" spans="1:3" x14ac:dyDescent="0.25">
      <c r="A42" s="78" t="s">
        <v>102</v>
      </c>
      <c r="B42" s="79"/>
      <c r="C42" s="15"/>
    </row>
    <row r="43" spans="1:3" x14ac:dyDescent="0.25">
      <c r="A43" s="78" t="s">
        <v>103</v>
      </c>
      <c r="B43" s="79"/>
      <c r="C43" s="15"/>
    </row>
    <row r="44" spans="1:3" x14ac:dyDescent="0.25">
      <c r="A44" s="17" t="s">
        <v>104</v>
      </c>
      <c r="B44" s="18"/>
      <c r="C44" s="15"/>
    </row>
    <row r="45" spans="1:3" x14ac:dyDescent="0.25">
      <c r="A45" s="17" t="s">
        <v>105</v>
      </c>
      <c r="B45" s="18"/>
      <c r="C45" s="15"/>
    </row>
    <row r="46" spans="1:3" x14ac:dyDescent="0.25">
      <c r="A46" s="78" t="s">
        <v>106</v>
      </c>
      <c r="B46" s="79"/>
      <c r="C46" s="15"/>
    </row>
    <row r="47" spans="1:3" x14ac:dyDescent="0.25">
      <c r="A47" s="17" t="s">
        <v>107</v>
      </c>
      <c r="B47" s="16"/>
      <c r="C47" s="15"/>
    </row>
    <row r="48" spans="1:3" x14ac:dyDescent="0.25">
      <c r="A48" s="78" t="s">
        <v>108</v>
      </c>
      <c r="B48" s="79"/>
      <c r="C48" s="15"/>
    </row>
    <row r="49" spans="1:3" x14ac:dyDescent="0.25">
      <c r="A49" s="78" t="s">
        <v>109</v>
      </c>
      <c r="B49" s="79"/>
      <c r="C49" s="15"/>
    </row>
    <row r="50" spans="1:3" x14ac:dyDescent="0.25">
      <c r="A50" s="78" t="s">
        <v>99</v>
      </c>
      <c r="B50" s="7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80" zoomScaleNormal="80" workbookViewId="0">
      <selection activeCell="B42" sqref="B42:C42"/>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0" t="s">
        <v>110</v>
      </c>
      <c r="B1" s="100"/>
      <c r="C1" s="100"/>
    </row>
    <row r="2" spans="1:9" ht="15" customHeight="1" x14ac:dyDescent="0.25">
      <c r="A2" s="33" t="s">
        <v>58</v>
      </c>
      <c r="B2" s="101" t="str">
        <f>'AUTOS NOTA 321'!B2:C2</f>
        <v>SINIESTRO 88713062  APL 82619</v>
      </c>
      <c r="C2" s="102"/>
    </row>
    <row r="3" spans="1:9" x14ac:dyDescent="0.25">
      <c r="A3" s="34" t="s">
        <v>60</v>
      </c>
      <c r="B3" s="105" t="str">
        <f>'AUTOS  NOTA 322'!B2:C2</f>
        <v xml:space="preserve">11001310302020220013600 </v>
      </c>
      <c r="C3" s="105"/>
    </row>
    <row r="4" spans="1:9" x14ac:dyDescent="0.25">
      <c r="A4" s="34" t="s">
        <v>61</v>
      </c>
      <c r="B4" s="105" t="str">
        <f>'AUTOS  NOTA 322'!B3:C3</f>
        <v>Juzgado 20 Civil del Circuito de Bogotá</v>
      </c>
      <c r="C4" s="105"/>
    </row>
    <row r="5" spans="1:9" x14ac:dyDescent="0.25">
      <c r="A5" s="34" t="s">
        <v>62</v>
      </c>
      <c r="B5" s="105" t="str">
        <f>'AUTOS  NOTA 322'!B4:C4</f>
        <v xml:space="preserve">Gaseosas Lux S.A.S.
Eufrande Aguja Tique
Automotores Comerciales Autocom S.A.
Luis Alberto Rativa de Pablos
Allianz Seguros S.A. 
	</v>
      </c>
      <c r="C5" s="105"/>
    </row>
    <row r="6" spans="1:9" ht="15" customHeight="1" x14ac:dyDescent="0.25">
      <c r="A6" s="34" t="s">
        <v>63</v>
      </c>
      <c r="B6" s="105" t="str">
        <f>'AUTOS  NOTA 322'!B5:C5</f>
        <v xml:space="preserve">Dora Inés Porras Cepeda (Madre)
Jorge Elias Saavedra Saavedra (Padre)
Liliana Inés Saavedra Porras (Hermanos)
Magaly Adriana Saavedra Porras (Hermanos)
Ramiro Saavedra Osorios (Hermanos)
</v>
      </c>
      <c r="C6" s="105"/>
    </row>
    <row r="7" spans="1:9" x14ac:dyDescent="0.25">
      <c r="A7" s="34" t="s">
        <v>64</v>
      </c>
      <c r="B7" s="105" t="str">
        <f>'AUTOS  NOTA 322'!B6:C6</f>
        <v>LLAMADA EN GARANTIA</v>
      </c>
      <c r="C7" s="105"/>
    </row>
    <row r="8" spans="1:9" x14ac:dyDescent="0.25">
      <c r="A8" s="36" t="s">
        <v>65</v>
      </c>
      <c r="B8" s="105" t="str">
        <f>'AUTOS  NOTA 322'!B7:C8</f>
        <v>Jorge Fabian Saveedra Porras (muerto)</v>
      </c>
      <c r="C8" s="105"/>
    </row>
    <row r="9" spans="1:9" x14ac:dyDescent="0.25">
      <c r="A9" s="34" t="s">
        <v>111</v>
      </c>
      <c r="B9" s="98">
        <f>SUM(C11,C12,C14,C15,C17)</f>
        <v>1072008203</v>
      </c>
      <c r="C9" s="99"/>
    </row>
    <row r="10" spans="1:9" x14ac:dyDescent="0.25">
      <c r="A10" s="106" t="s">
        <v>112</v>
      </c>
      <c r="B10" s="103" t="s">
        <v>113</v>
      </c>
      <c r="C10" s="104"/>
    </row>
    <row r="11" spans="1:9" x14ac:dyDescent="0.25">
      <c r="A11" s="106"/>
      <c r="B11" s="35" t="s">
        <v>114</v>
      </c>
      <c r="C11" s="30">
        <v>722008203</v>
      </c>
    </row>
    <row r="12" spans="1:9" x14ac:dyDescent="0.25">
      <c r="A12" s="106"/>
      <c r="B12" s="35" t="s">
        <v>115</v>
      </c>
      <c r="C12" s="30"/>
    </row>
    <row r="13" spans="1:9" x14ac:dyDescent="0.25">
      <c r="A13" s="106"/>
      <c r="B13" s="103"/>
      <c r="C13" s="104"/>
    </row>
    <row r="14" spans="1:9" x14ac:dyDescent="0.25">
      <c r="A14" s="106"/>
      <c r="B14" s="35" t="s">
        <v>116</v>
      </c>
      <c r="C14" s="38">
        <v>350000000</v>
      </c>
    </row>
    <row r="15" spans="1:9" x14ac:dyDescent="0.25">
      <c r="A15" s="106"/>
      <c r="B15" s="35" t="s">
        <v>117</v>
      </c>
      <c r="C15" s="53" t="s">
        <v>118</v>
      </c>
      <c r="E15" s="41" t="s">
        <v>119</v>
      </c>
      <c r="F15" s="42">
        <v>0.7</v>
      </c>
    </row>
    <row r="16" spans="1:9" x14ac:dyDescent="0.25">
      <c r="A16" s="106"/>
      <c r="B16" s="103" t="s">
        <v>120</v>
      </c>
      <c r="C16" s="104"/>
      <c r="E16" s="41" t="s">
        <v>121</v>
      </c>
      <c r="F16" s="43">
        <v>0.3</v>
      </c>
      <c r="I16" s="44"/>
    </row>
    <row r="17" spans="1:9" x14ac:dyDescent="0.25">
      <c r="A17" s="106"/>
      <c r="B17" s="35"/>
      <c r="C17" s="39"/>
      <c r="F17" s="45"/>
      <c r="I17" s="44"/>
    </row>
    <row r="18" spans="1:9" ht="23.25" customHeight="1" x14ac:dyDescent="0.25">
      <c r="A18" s="37" t="s">
        <v>122</v>
      </c>
      <c r="B18" s="101" t="s">
        <v>123</v>
      </c>
      <c r="C18" s="102"/>
    </row>
    <row r="19" spans="1:9" ht="30" x14ac:dyDescent="0.25">
      <c r="A19" s="34" t="s">
        <v>124</v>
      </c>
      <c r="B19" s="114" t="s">
        <v>222</v>
      </c>
      <c r="C19" s="115"/>
    </row>
    <row r="20" spans="1:9" ht="15" customHeight="1" x14ac:dyDescent="0.25">
      <c r="A20" s="46" t="s">
        <v>125</v>
      </c>
      <c r="B20" s="111">
        <f>((C22+C23+C25+C26+C30+C28+C32+C34+C29+C33)-C37-C38)*C36*C39</f>
        <v>308500000</v>
      </c>
      <c r="C20" s="111"/>
    </row>
    <row r="21" spans="1:9" x14ac:dyDescent="0.25">
      <c r="A21" s="37" t="s">
        <v>126</v>
      </c>
      <c r="B21" s="116" t="s">
        <v>113</v>
      </c>
      <c r="C21" s="117"/>
    </row>
    <row r="22" spans="1:9" x14ac:dyDescent="0.25">
      <c r="A22" s="109"/>
      <c r="B22" s="35" t="s">
        <v>114</v>
      </c>
      <c r="C22" s="30"/>
    </row>
    <row r="23" spans="1:9" x14ac:dyDescent="0.25">
      <c r="A23" s="110"/>
      <c r="B23" s="35" t="s">
        <v>115</v>
      </c>
      <c r="C23" s="30">
        <v>0</v>
      </c>
    </row>
    <row r="24" spans="1:9" x14ac:dyDescent="0.25">
      <c r="A24" s="110"/>
      <c r="B24" s="103" t="s">
        <v>127</v>
      </c>
      <c r="C24" s="104"/>
    </row>
    <row r="25" spans="1:9" x14ac:dyDescent="0.25">
      <c r="A25" s="110"/>
      <c r="B25" s="35" t="s">
        <v>116</v>
      </c>
      <c r="C25" s="30">
        <v>210000000</v>
      </c>
    </row>
    <row r="26" spans="1:9" ht="29.1" customHeight="1" x14ac:dyDescent="0.25">
      <c r="A26" s="110"/>
      <c r="B26" s="35" t="s">
        <v>128</v>
      </c>
      <c r="C26" s="30">
        <v>100000000</v>
      </c>
    </row>
    <row r="27" spans="1:9" x14ac:dyDescent="0.25">
      <c r="A27" s="110"/>
      <c r="B27" s="103" t="s">
        <v>129</v>
      </c>
      <c r="C27" s="104"/>
    </row>
    <row r="28" spans="1:9" x14ac:dyDescent="0.25">
      <c r="A28" s="110"/>
      <c r="B28" s="35" t="s">
        <v>130</v>
      </c>
      <c r="C28" s="30">
        <v>0</v>
      </c>
    </row>
    <row r="29" spans="1:9" x14ac:dyDescent="0.25">
      <c r="A29" s="110"/>
      <c r="B29" s="35" t="s">
        <v>114</v>
      </c>
      <c r="C29" s="30"/>
    </row>
    <row r="30" spans="1:9" x14ac:dyDescent="0.25">
      <c r="A30" s="110"/>
      <c r="B30" s="35" t="s">
        <v>115</v>
      </c>
      <c r="C30" s="30">
        <v>0</v>
      </c>
    </row>
    <row r="31" spans="1:9" x14ac:dyDescent="0.25">
      <c r="A31" s="110"/>
      <c r="B31" s="103" t="s">
        <v>131</v>
      </c>
      <c r="C31" s="104"/>
    </row>
    <row r="32" spans="1:9" x14ac:dyDescent="0.25">
      <c r="A32" s="110"/>
      <c r="B32" s="35"/>
      <c r="C32" s="30"/>
    </row>
    <row r="33" spans="1:3" x14ac:dyDescent="0.25">
      <c r="A33" s="110"/>
      <c r="B33" s="35" t="s">
        <v>114</v>
      </c>
      <c r="C33" s="30">
        <v>0</v>
      </c>
    </row>
    <row r="34" spans="1:3" x14ac:dyDescent="0.25">
      <c r="A34" s="110"/>
      <c r="B34" s="35" t="s">
        <v>115</v>
      </c>
      <c r="C34" s="30">
        <v>0</v>
      </c>
    </row>
    <row r="35" spans="1:3" x14ac:dyDescent="0.25">
      <c r="A35" s="110"/>
      <c r="B35" s="103" t="s">
        <v>132</v>
      </c>
      <c r="C35" s="104"/>
    </row>
    <row r="36" spans="1:3" x14ac:dyDescent="0.25">
      <c r="A36" s="110"/>
      <c r="B36" s="35" t="s">
        <v>133</v>
      </c>
      <c r="C36" s="31">
        <v>1</v>
      </c>
    </row>
    <row r="37" spans="1:3" x14ac:dyDescent="0.25">
      <c r="A37" s="110"/>
      <c r="B37" s="35" t="s">
        <v>70</v>
      </c>
      <c r="C37" s="32">
        <v>1500000</v>
      </c>
    </row>
    <row r="38" spans="1:3" x14ac:dyDescent="0.25">
      <c r="A38" s="110"/>
      <c r="B38" s="35" t="s">
        <v>134</v>
      </c>
      <c r="C38" s="32"/>
    </row>
    <row r="39" spans="1:3" x14ac:dyDescent="0.25">
      <c r="A39" s="110"/>
      <c r="B39" s="35" t="s">
        <v>135</v>
      </c>
      <c r="C39" s="31">
        <v>1</v>
      </c>
    </row>
    <row r="40" spans="1:3" x14ac:dyDescent="0.25">
      <c r="A40" s="47" t="s">
        <v>136</v>
      </c>
      <c r="B40" s="111">
        <f>IFERROR(B20*(VLOOKUP(B18,E15:F17,2,0)),16666)</f>
        <v>16666</v>
      </c>
      <c r="C40" s="111"/>
    </row>
    <row r="41" spans="1:3" ht="93" customHeight="1" x14ac:dyDescent="0.25">
      <c r="A41" s="34" t="s">
        <v>137</v>
      </c>
      <c r="B41" s="112" t="s">
        <v>223</v>
      </c>
      <c r="C41" s="113"/>
    </row>
    <row r="42" spans="1:3" ht="211.5" customHeight="1" x14ac:dyDescent="0.25">
      <c r="A42" s="34" t="s">
        <v>138</v>
      </c>
      <c r="B42" s="107" t="s">
        <v>139</v>
      </c>
      <c r="C42" s="108"/>
    </row>
    <row r="45" spans="1:3" ht="26.25" x14ac:dyDescent="0.25">
      <c r="A45" s="96" t="s">
        <v>140</v>
      </c>
      <c r="B45" s="96"/>
      <c r="C45" s="96"/>
    </row>
    <row r="46" spans="1:3" x14ac:dyDescent="0.25">
      <c r="A46" s="97" t="s">
        <v>141</v>
      </c>
      <c r="B46" s="97"/>
      <c r="C46" s="97"/>
    </row>
    <row r="47" spans="1:3" x14ac:dyDescent="0.25">
      <c r="A47" s="48" t="s">
        <v>142</v>
      </c>
      <c r="B47" s="48" t="s">
        <v>143</v>
      </c>
      <c r="C47" s="49" t="s">
        <v>144</v>
      </c>
    </row>
    <row r="48" spans="1:3" ht="27" x14ac:dyDescent="0.25">
      <c r="A48" s="50" t="s">
        <v>145</v>
      </c>
      <c r="B48" s="51" t="s">
        <v>146</v>
      </c>
      <c r="C48" s="50" t="s">
        <v>147</v>
      </c>
    </row>
    <row r="49" spans="1:3" ht="40.5" x14ac:dyDescent="0.25">
      <c r="A49" s="50" t="s">
        <v>148</v>
      </c>
      <c r="B49" s="51" t="s">
        <v>146</v>
      </c>
      <c r="C49" s="50" t="s">
        <v>149</v>
      </c>
    </row>
    <row r="50" spans="1:3" ht="27" x14ac:dyDescent="0.25">
      <c r="A50" s="50" t="s">
        <v>150</v>
      </c>
      <c r="B50" s="51" t="s">
        <v>146</v>
      </c>
      <c r="C50" s="50" t="s">
        <v>151</v>
      </c>
    </row>
    <row r="51" spans="1:3" x14ac:dyDescent="0.25">
      <c r="A51" s="50" t="s">
        <v>152</v>
      </c>
      <c r="B51" s="51" t="s">
        <v>146</v>
      </c>
      <c r="C51" s="50" t="s">
        <v>153</v>
      </c>
    </row>
    <row r="52" spans="1:3" x14ac:dyDescent="0.25">
      <c r="A52" s="50" t="s">
        <v>154</v>
      </c>
      <c r="B52" s="51" t="s">
        <v>146</v>
      </c>
      <c r="C52" s="52"/>
    </row>
    <row r="53" spans="1:3" x14ac:dyDescent="0.25">
      <c r="A53" s="50" t="s">
        <v>155</v>
      </c>
      <c r="B53" s="51"/>
      <c r="C53" s="50" t="s">
        <v>156</v>
      </c>
    </row>
    <row r="54" spans="1:3" ht="27" x14ac:dyDescent="0.25">
      <c r="A54" s="50" t="s">
        <v>157</v>
      </c>
      <c r="B54" s="51" t="s">
        <v>146</v>
      </c>
      <c r="C54" s="50" t="s">
        <v>158</v>
      </c>
    </row>
    <row r="55" spans="1:3" x14ac:dyDescent="0.25">
      <c r="A55" s="50" t="s">
        <v>159</v>
      </c>
      <c r="B55" s="51" t="s">
        <v>146</v>
      </c>
      <c r="C55" s="52" t="s">
        <v>160</v>
      </c>
    </row>
    <row r="56" spans="1:3" ht="27" x14ac:dyDescent="0.25">
      <c r="A56" s="50" t="s">
        <v>161</v>
      </c>
      <c r="B56" s="51" t="s">
        <v>146</v>
      </c>
      <c r="C56" s="52" t="s">
        <v>162</v>
      </c>
    </row>
    <row r="57" spans="1:3" ht="27" x14ac:dyDescent="0.25">
      <c r="A57" s="50" t="s">
        <v>163</v>
      </c>
      <c r="B57" s="51" t="s">
        <v>146</v>
      </c>
      <c r="C57" s="52" t="s">
        <v>164</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2" sqref="B12:C1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4" t="s">
        <v>165</v>
      </c>
      <c r="B1" s="74"/>
      <c r="C1" s="74"/>
    </row>
    <row r="2" spans="1:3" x14ac:dyDescent="0.25">
      <c r="A2" s="20" t="s">
        <v>58</v>
      </c>
      <c r="B2" s="94" t="str">
        <f>'AUTOS NOTA 324-478'!B2:C2</f>
        <v>SINIESTRO 88713062  APL 82619</v>
      </c>
      <c r="C2" s="95"/>
    </row>
    <row r="3" spans="1:3" x14ac:dyDescent="0.25">
      <c r="A3" s="5" t="s">
        <v>60</v>
      </c>
      <c r="B3" s="59" t="str">
        <f>'AUTOS  NOTA 322'!B2:C2</f>
        <v xml:space="preserve">11001310302020220013600 </v>
      </c>
      <c r="C3" s="59"/>
    </row>
    <row r="4" spans="1:3" x14ac:dyDescent="0.25">
      <c r="A4" s="5" t="s">
        <v>61</v>
      </c>
      <c r="B4" s="59" t="str">
        <f>'AUTOS  NOTA 322'!B3:C3</f>
        <v>Juzgado 20 Civil del Circuito de Bogotá</v>
      </c>
      <c r="C4" s="59"/>
    </row>
    <row r="5" spans="1:3" x14ac:dyDescent="0.25">
      <c r="A5" s="5" t="s">
        <v>62</v>
      </c>
      <c r="B5" s="59" t="str">
        <f>'AUTOS  NOTA 322'!B4:C4</f>
        <v xml:space="preserve">Gaseosas Lux S.A.S.
Eufrande Aguja Tique
Automotores Comerciales Autocom S.A.
Luis Alberto Rativa de Pablos
Allianz Seguros S.A. 
	</v>
      </c>
      <c r="C5" s="59"/>
    </row>
    <row r="6" spans="1:3" ht="15" customHeight="1" x14ac:dyDescent="0.25">
      <c r="A6" s="5" t="s">
        <v>63</v>
      </c>
      <c r="B6" s="59" t="str">
        <f>'AUTOS  NOTA 322'!B5:C5</f>
        <v xml:space="preserve">Dora Inés Porras Cepeda (Madre)
Jorge Elias Saavedra Saavedra (Padre)
Liliana Inés Saavedra Porras (Hermanos)
Magaly Adriana Saavedra Porras (Hermanos)
Ramiro Saavedra Osorios (Hermanos)
</v>
      </c>
      <c r="C6" s="59"/>
    </row>
    <row r="7" spans="1:3" ht="15" customHeight="1" x14ac:dyDescent="0.25">
      <c r="A7" s="5" t="s">
        <v>64</v>
      </c>
      <c r="B7" s="59" t="str">
        <f>'AUTOS  NOTA 322'!B6:C6</f>
        <v>LLAMADA EN GARANTIA</v>
      </c>
      <c r="C7" s="59"/>
    </row>
    <row r="8" spans="1:3" ht="15" customHeight="1" x14ac:dyDescent="0.25">
      <c r="A8" s="29" t="s">
        <v>65</v>
      </c>
      <c r="B8" s="59" t="str">
        <f>'AUTOS  NOTA 322'!B7:C8</f>
        <v>Jorge Fabian Saveedra Porras (muerto)</v>
      </c>
      <c r="C8" s="59"/>
    </row>
    <row r="9" spans="1:3" ht="18.95" customHeight="1" x14ac:dyDescent="0.25">
      <c r="A9" s="5" t="s">
        <v>166</v>
      </c>
      <c r="B9" s="59" t="s">
        <v>119</v>
      </c>
      <c r="C9" s="59"/>
    </row>
    <row r="10" spans="1:3" x14ac:dyDescent="0.25">
      <c r="A10" s="7" t="s">
        <v>126</v>
      </c>
      <c r="B10" s="120">
        <f>'AUTOS NOTA 324-478'!B20:C20</f>
        <v>308500000</v>
      </c>
      <c r="C10" s="120"/>
    </row>
    <row r="11" spans="1:3" x14ac:dyDescent="0.25">
      <c r="A11" s="7" t="s">
        <v>167</v>
      </c>
      <c r="B11" s="121">
        <f>'AUTOS NOTA 324-478'!B40:C40</f>
        <v>16666</v>
      </c>
      <c r="C11" s="59"/>
    </row>
    <row r="12" spans="1:3" ht="30" x14ac:dyDescent="0.25">
      <c r="A12" s="7" t="s">
        <v>168</v>
      </c>
      <c r="B12" s="118"/>
      <c r="C12" s="119"/>
    </row>
    <row r="13" spans="1:3" ht="45" x14ac:dyDescent="0.25">
      <c r="A13" s="5" t="s">
        <v>169</v>
      </c>
      <c r="B13" s="59"/>
      <c r="C13" s="59"/>
    </row>
    <row r="14" spans="1:3" ht="45" x14ac:dyDescent="0.25">
      <c r="A14" s="5" t="s">
        <v>170</v>
      </c>
      <c r="B14" s="59"/>
      <c r="C14" s="59"/>
    </row>
    <row r="15" spans="1:3" x14ac:dyDescent="0.25">
      <c r="A15" s="5" t="s">
        <v>171</v>
      </c>
      <c r="B15" s="6"/>
      <c r="C15" s="6"/>
    </row>
    <row r="16" spans="1:3" x14ac:dyDescent="0.25">
      <c r="A16" s="7" t="s">
        <v>172</v>
      </c>
      <c r="B16" s="59"/>
      <c r="C16" s="59"/>
    </row>
    <row r="17" spans="1:3" x14ac:dyDescent="0.25">
      <c r="A17" s="6" t="s">
        <v>173</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4" t="s">
        <v>174</v>
      </c>
      <c r="B1" s="74"/>
      <c r="C1" s="74"/>
    </row>
    <row r="2" spans="1:3" x14ac:dyDescent="0.25">
      <c r="A2" s="40" t="s">
        <v>58</v>
      </c>
      <c r="B2" s="94" t="str">
        <f>'AUTOS NOTA 321'!B2:C2</f>
        <v>SINIESTRO 88713062  APL 82619</v>
      </c>
      <c r="C2" s="95"/>
    </row>
    <row r="3" spans="1:3" x14ac:dyDescent="0.25">
      <c r="A3" s="5" t="s">
        <v>60</v>
      </c>
      <c r="B3" s="59" t="str">
        <f>'AUTOS  NOTA 322'!B2:C2</f>
        <v xml:space="preserve">11001310302020220013600 </v>
      </c>
      <c r="C3" s="59"/>
    </row>
    <row r="4" spans="1:3" x14ac:dyDescent="0.25">
      <c r="A4" s="5" t="s">
        <v>61</v>
      </c>
      <c r="B4" s="59" t="str">
        <f>'AUTOS  NOTA 322'!B3:C3</f>
        <v>Juzgado 20 Civil del Circuito de Bogotá</v>
      </c>
      <c r="C4" s="59"/>
    </row>
    <row r="5" spans="1:3" x14ac:dyDescent="0.25">
      <c r="A5" s="5" t="s">
        <v>62</v>
      </c>
      <c r="B5" s="59" t="str">
        <f>'AUTOS  NOTA 322'!B4:C4</f>
        <v xml:space="preserve">Gaseosas Lux S.A.S.
Eufrande Aguja Tique
Automotores Comerciales Autocom S.A.
Luis Alberto Rativa de Pablos
Allianz Seguros S.A. 
	</v>
      </c>
      <c r="C5" s="59"/>
    </row>
    <row r="6" spans="1:3" x14ac:dyDescent="0.25">
      <c r="A6" s="5" t="s">
        <v>63</v>
      </c>
      <c r="B6" s="59" t="str">
        <f>'AUTOS  NOTA 322'!B5:C5</f>
        <v xml:space="preserve">Dora Inés Porras Cepeda (Madre)
Jorge Elias Saavedra Saavedra (Padre)
Liliana Inés Saavedra Porras (Hermanos)
Magaly Adriana Saavedra Porras (Hermanos)
Ramiro Saavedra Osorios (Hermanos)
</v>
      </c>
      <c r="C6" s="59"/>
    </row>
    <row r="7" spans="1:3" x14ac:dyDescent="0.25">
      <c r="A7" s="5" t="s">
        <v>64</v>
      </c>
      <c r="B7" s="59" t="str">
        <f>'AUTOS  NOTA 322'!B6:C6</f>
        <v>LLAMADA EN GARANTIA</v>
      </c>
      <c r="C7" s="59"/>
    </row>
    <row r="8" spans="1:3" x14ac:dyDescent="0.25">
      <c r="A8" s="5" t="s">
        <v>166</v>
      </c>
      <c r="B8" s="59" t="str">
        <f>'AUTOS NOTA 324-478'!B18:C18</f>
        <v>REMOTO</v>
      </c>
      <c r="C8" s="59"/>
    </row>
    <row r="9" spans="1:3" x14ac:dyDescent="0.25">
      <c r="A9" s="7" t="s">
        <v>126</v>
      </c>
      <c r="B9" s="120">
        <f>'AUTOS NOTA 324-478'!B20:C20</f>
        <v>308500000</v>
      </c>
      <c r="C9" s="120"/>
    </row>
    <row r="10" spans="1:3" x14ac:dyDescent="0.25">
      <c r="A10" s="5" t="s">
        <v>175</v>
      </c>
      <c r="B10" s="123">
        <v>0</v>
      </c>
      <c r="C10" s="123"/>
    </row>
    <row r="11" spans="1:3" ht="30" customHeight="1" x14ac:dyDescent="0.25">
      <c r="A11" s="5" t="s">
        <v>176</v>
      </c>
      <c r="B11" s="59"/>
      <c r="C11" s="59"/>
    </row>
    <row r="12" spans="1:3" x14ac:dyDescent="0.25">
      <c r="A12" s="5" t="s">
        <v>177</v>
      </c>
      <c r="B12" s="122"/>
      <c r="C12" s="122"/>
    </row>
    <row r="13" spans="1:3" x14ac:dyDescent="0.25">
      <c r="A13" s="5" t="s">
        <v>178</v>
      </c>
      <c r="B13" s="59"/>
      <c r="C13" s="59"/>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4" t="s">
        <v>179</v>
      </c>
      <c r="B1" s="74"/>
      <c r="C1" s="74"/>
    </row>
    <row r="2" spans="1:6" x14ac:dyDescent="0.25">
      <c r="A2" s="20" t="s">
        <v>58</v>
      </c>
      <c r="B2" s="94" t="str">
        <f>'AUTOS NOTA 321'!B2:C2</f>
        <v>SINIESTRO 88713062  APL 82619</v>
      </c>
      <c r="C2" s="95"/>
    </row>
    <row r="3" spans="1:6" x14ac:dyDescent="0.25">
      <c r="A3" s="5" t="s">
        <v>60</v>
      </c>
      <c r="B3" s="59" t="str">
        <f>'AUTOS  NOTA 322'!B2:C2</f>
        <v xml:space="preserve">11001310302020220013600 </v>
      </c>
      <c r="C3" s="59"/>
    </row>
    <row r="4" spans="1:6" x14ac:dyDescent="0.25">
      <c r="A4" s="5" t="s">
        <v>61</v>
      </c>
      <c r="B4" s="59" t="str">
        <f>'AUTOS  NOTA 322'!B3:C3</f>
        <v>Juzgado 20 Civil del Circuito de Bogotá</v>
      </c>
      <c r="C4" s="59"/>
    </row>
    <row r="5" spans="1:6" ht="15" customHeight="1" x14ac:dyDescent="0.25">
      <c r="A5" s="5" t="s">
        <v>62</v>
      </c>
      <c r="B5" s="59" t="str">
        <f>'AUTOS  NOTA 322'!B4:C4</f>
        <v xml:space="preserve">Gaseosas Lux S.A.S.
Eufrande Aguja Tique
Automotores Comerciales Autocom S.A.
Luis Alberto Rativa de Pablos
Allianz Seguros S.A. 
	</v>
      </c>
      <c r="C5" s="59"/>
    </row>
    <row r="6" spans="1:6" ht="15" customHeight="1" x14ac:dyDescent="0.25">
      <c r="A6" s="5" t="s">
        <v>63</v>
      </c>
      <c r="B6" s="59" t="str">
        <f>'AUTOS  NOTA 322'!B5:C5</f>
        <v xml:space="preserve">Dora Inés Porras Cepeda (Madre)
Jorge Elias Saavedra Saavedra (Padre)
Liliana Inés Saavedra Porras (Hermanos)
Magaly Adriana Saavedra Porras (Hermanos)
Ramiro Saavedra Osorios (Hermanos)
</v>
      </c>
      <c r="C6" s="59"/>
    </row>
    <row r="7" spans="1:6" x14ac:dyDescent="0.25">
      <c r="A7" s="5" t="s">
        <v>64</v>
      </c>
      <c r="B7" s="59" t="str">
        <f>'AUTOS  NOTA 322'!B6:C6</f>
        <v>LLAMADA EN GARANTIA</v>
      </c>
      <c r="C7" s="59"/>
    </row>
    <row r="8" spans="1:6" x14ac:dyDescent="0.25">
      <c r="A8" s="5" t="s">
        <v>180</v>
      </c>
      <c r="B8" s="124">
        <f>'AUTOS NOTA 324-478'!B20:C20</f>
        <v>308500000</v>
      </c>
      <c r="C8" s="124"/>
    </row>
    <row r="9" spans="1:6" x14ac:dyDescent="0.25">
      <c r="A9" s="5" t="s">
        <v>181</v>
      </c>
      <c r="B9" s="59"/>
      <c r="C9" s="59"/>
    </row>
    <row r="10" spans="1:6" ht="111" customHeight="1" x14ac:dyDescent="0.25">
      <c r="A10" s="5" t="s">
        <v>182</v>
      </c>
      <c r="B10" s="59"/>
      <c r="C10" s="59"/>
    </row>
    <row r="11" spans="1:6" ht="21" customHeight="1" x14ac:dyDescent="0.25">
      <c r="A11" s="125"/>
      <c r="B11" s="125"/>
      <c r="C11" s="125"/>
      <c r="E11" t="s">
        <v>119</v>
      </c>
      <c r="F11" s="22">
        <v>0.7</v>
      </c>
    </row>
    <row r="12" spans="1:6" hidden="1" x14ac:dyDescent="0.25">
      <c r="A12" s="126"/>
      <c r="B12" s="126"/>
      <c r="C12" s="126"/>
      <c r="E12" t="s">
        <v>121</v>
      </c>
      <c r="F12" s="23">
        <v>0.3</v>
      </c>
    </row>
    <row r="13" spans="1:6" ht="18.75" x14ac:dyDescent="0.25">
      <c r="A13" s="127" t="s">
        <v>183</v>
      </c>
      <c r="B13" s="127"/>
      <c r="C13" s="127"/>
    </row>
    <row r="14" spans="1:6" x14ac:dyDescent="0.25">
      <c r="A14" s="37" t="s">
        <v>122</v>
      </c>
      <c r="B14" s="101" t="s">
        <v>123</v>
      </c>
      <c r="C14" s="102"/>
    </row>
    <row r="15" spans="1:6" ht="45" x14ac:dyDescent="0.25">
      <c r="A15" s="21" t="s">
        <v>125</v>
      </c>
      <c r="B15" s="128">
        <f>((C17+C18+C20+C21+C25+C23+C27+C29+C24+C28)-C32)*C31*C33</f>
        <v>1000000000</v>
      </c>
      <c r="C15" s="128"/>
    </row>
    <row r="16" spans="1:6" x14ac:dyDescent="0.25">
      <c r="A16" s="7" t="s">
        <v>126</v>
      </c>
      <c r="B16" s="129" t="s">
        <v>113</v>
      </c>
      <c r="C16" s="130"/>
    </row>
    <row r="17" spans="1:3" x14ac:dyDescent="0.25">
      <c r="A17" s="109"/>
      <c r="B17" s="35" t="s">
        <v>114</v>
      </c>
      <c r="C17" s="30">
        <v>1000000000</v>
      </c>
    </row>
    <row r="18" spans="1:3" x14ac:dyDescent="0.25">
      <c r="A18" s="110"/>
      <c r="B18" s="35" t="s">
        <v>115</v>
      </c>
      <c r="C18" s="30">
        <v>0</v>
      </c>
    </row>
    <row r="19" spans="1:3" x14ac:dyDescent="0.25">
      <c r="A19" s="110"/>
      <c r="B19" s="103" t="s">
        <v>127</v>
      </c>
      <c r="C19" s="104"/>
    </row>
    <row r="20" spans="1:3" x14ac:dyDescent="0.25">
      <c r="A20" s="110"/>
      <c r="B20" s="35" t="s">
        <v>116</v>
      </c>
      <c r="C20" s="30">
        <v>0</v>
      </c>
    </row>
    <row r="21" spans="1:3" ht="30" x14ac:dyDescent="0.25">
      <c r="A21" s="110"/>
      <c r="B21" s="35" t="s">
        <v>128</v>
      </c>
      <c r="C21" s="30">
        <v>0</v>
      </c>
    </row>
    <row r="22" spans="1:3" x14ac:dyDescent="0.25">
      <c r="A22" s="110"/>
      <c r="B22" s="103" t="s">
        <v>129</v>
      </c>
      <c r="C22" s="104"/>
    </row>
    <row r="23" spans="1:3" x14ac:dyDescent="0.25">
      <c r="A23" s="110"/>
      <c r="B23" s="35" t="s">
        <v>130</v>
      </c>
      <c r="C23" s="30">
        <v>0</v>
      </c>
    </row>
    <row r="24" spans="1:3" x14ac:dyDescent="0.25">
      <c r="A24" s="110"/>
      <c r="B24" s="35" t="s">
        <v>114</v>
      </c>
      <c r="C24" s="30">
        <v>0</v>
      </c>
    </row>
    <row r="25" spans="1:3" x14ac:dyDescent="0.25">
      <c r="A25" s="110"/>
      <c r="B25" s="35" t="s">
        <v>115</v>
      </c>
      <c r="C25" s="30">
        <v>0</v>
      </c>
    </row>
    <row r="26" spans="1:3" x14ac:dyDescent="0.25">
      <c r="A26" s="110"/>
      <c r="B26" s="103" t="s">
        <v>131</v>
      </c>
      <c r="C26" s="104"/>
    </row>
    <row r="27" spans="1:3" x14ac:dyDescent="0.25">
      <c r="A27" s="110"/>
      <c r="B27" s="35"/>
      <c r="C27" s="30"/>
    </row>
    <row r="28" spans="1:3" x14ac:dyDescent="0.25">
      <c r="A28" s="110"/>
      <c r="B28" s="35" t="s">
        <v>114</v>
      </c>
      <c r="C28" s="30">
        <v>0</v>
      </c>
    </row>
    <row r="29" spans="1:3" x14ac:dyDescent="0.25">
      <c r="A29" s="110"/>
      <c r="B29" s="35" t="s">
        <v>115</v>
      </c>
      <c r="C29" s="30">
        <v>0</v>
      </c>
    </row>
    <row r="30" spans="1:3" x14ac:dyDescent="0.25">
      <c r="A30" s="110"/>
      <c r="B30" s="103" t="s">
        <v>132</v>
      </c>
      <c r="C30" s="104"/>
    </row>
    <row r="31" spans="1:3" x14ac:dyDescent="0.25">
      <c r="A31" s="110"/>
      <c r="B31" s="35" t="s">
        <v>133</v>
      </c>
      <c r="C31" s="31">
        <v>1</v>
      </c>
    </row>
    <row r="32" spans="1:3" x14ac:dyDescent="0.25">
      <c r="A32" s="110"/>
      <c r="B32" s="35" t="s">
        <v>70</v>
      </c>
      <c r="C32" s="32">
        <v>0</v>
      </c>
    </row>
    <row r="33" spans="1:3" x14ac:dyDescent="0.25">
      <c r="A33" s="110"/>
      <c r="B33" s="35" t="s">
        <v>135</v>
      </c>
      <c r="C33" s="31">
        <v>1</v>
      </c>
    </row>
    <row r="34" spans="1:3" x14ac:dyDescent="0.25">
      <c r="A34" s="24" t="s">
        <v>136</v>
      </c>
      <c r="B34" s="111">
        <f>IFERROR(B15*(VLOOKUP(B14,E11:F13,2,0)),16666)</f>
        <v>16666</v>
      </c>
      <c r="C34" s="111"/>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71</v>
      </c>
      <c r="B1" t="s">
        <v>76</v>
      </c>
      <c r="C1" s="9" t="s">
        <v>78</v>
      </c>
      <c r="D1" s="9" t="s">
        <v>184</v>
      </c>
      <c r="E1" s="3" t="s">
        <v>85</v>
      </c>
      <c r="F1" s="2" t="s">
        <v>119</v>
      </c>
      <c r="G1" s="4">
        <v>0</v>
      </c>
      <c r="H1" t="s">
        <v>185</v>
      </c>
      <c r="I1" t="s">
        <v>186</v>
      </c>
      <c r="K1" t="s">
        <v>10</v>
      </c>
      <c r="L1" s="28" t="s">
        <v>187</v>
      </c>
      <c r="M1" t="s">
        <v>72</v>
      </c>
      <c r="N1" t="s">
        <v>119</v>
      </c>
      <c r="O1" t="s">
        <v>188</v>
      </c>
    </row>
    <row r="2" spans="1:15" x14ac:dyDescent="0.25">
      <c r="A2" t="s">
        <v>72</v>
      </c>
      <c r="B2" t="s">
        <v>146</v>
      </c>
      <c r="C2" t="s">
        <v>189</v>
      </c>
      <c r="D2" s="2" t="s">
        <v>190</v>
      </c>
      <c r="E2" s="1" t="s">
        <v>191</v>
      </c>
      <c r="F2" s="2" t="s">
        <v>123</v>
      </c>
      <c r="G2" s="4">
        <v>0.7</v>
      </c>
      <c r="H2" t="s">
        <v>28</v>
      </c>
      <c r="I2" t="s">
        <v>35</v>
      </c>
      <c r="K2" t="s">
        <v>192</v>
      </c>
      <c r="L2" s="28" t="s">
        <v>12</v>
      </c>
      <c r="M2" t="s">
        <v>193</v>
      </c>
      <c r="N2" t="s">
        <v>121</v>
      </c>
      <c r="O2" t="s">
        <v>146</v>
      </c>
    </row>
    <row r="3" spans="1:15" x14ac:dyDescent="0.25">
      <c r="A3" t="s">
        <v>193</v>
      </c>
      <c r="C3" t="s">
        <v>194</v>
      </c>
      <c r="D3" s="2" t="s">
        <v>195</v>
      </c>
      <c r="E3" s="1" t="s">
        <v>196</v>
      </c>
      <c r="F3" s="2" t="s">
        <v>121</v>
      </c>
      <c r="G3" s="4">
        <v>0.3</v>
      </c>
      <c r="H3" t="s">
        <v>197</v>
      </c>
      <c r="I3" t="s">
        <v>198</v>
      </c>
      <c r="L3" s="28" t="s">
        <v>199</v>
      </c>
      <c r="M3" t="s">
        <v>200</v>
      </c>
      <c r="N3" t="s">
        <v>123</v>
      </c>
    </row>
    <row r="4" spans="1:15" x14ac:dyDescent="0.25">
      <c r="A4" t="s">
        <v>200</v>
      </c>
      <c r="C4" t="s">
        <v>79</v>
      </c>
      <c r="E4" s="1" t="s">
        <v>201</v>
      </c>
      <c r="H4" t="s">
        <v>202</v>
      </c>
      <c r="I4" t="s">
        <v>203</v>
      </c>
      <c r="L4" t="s">
        <v>204</v>
      </c>
    </row>
    <row r="5" spans="1:15" x14ac:dyDescent="0.25">
      <c r="A5" t="s">
        <v>205</v>
      </c>
      <c r="E5" s="1" t="s">
        <v>206</v>
      </c>
      <c r="H5" t="s">
        <v>207</v>
      </c>
      <c r="I5" t="s">
        <v>208</v>
      </c>
      <c r="L5" s="28" t="s">
        <v>209</v>
      </c>
    </row>
    <row r="6" spans="1:15" x14ac:dyDescent="0.25">
      <c r="E6" s="1" t="s">
        <v>210</v>
      </c>
      <c r="I6" t="s">
        <v>211</v>
      </c>
      <c r="L6" s="28" t="s">
        <v>212</v>
      </c>
    </row>
    <row r="7" spans="1:15" x14ac:dyDescent="0.25">
      <c r="E7" s="1" t="s">
        <v>86</v>
      </c>
      <c r="I7" t="s">
        <v>213</v>
      </c>
      <c r="L7" s="28" t="s">
        <v>214</v>
      </c>
    </row>
    <row r="8" spans="1:15" x14ac:dyDescent="0.25">
      <c r="E8" s="1" t="s">
        <v>215</v>
      </c>
      <c r="L8" s="28" t="s">
        <v>129</v>
      </c>
    </row>
    <row r="9" spans="1:15" x14ac:dyDescent="0.25">
      <c r="L9" s="28" t="s">
        <v>216</v>
      </c>
    </row>
    <row r="10" spans="1:15" x14ac:dyDescent="0.25">
      <c r="L10" s="28" t="s">
        <v>217</v>
      </c>
    </row>
    <row r="11" spans="1:15" x14ac:dyDescent="0.25">
      <c r="L11" s="28" t="s">
        <v>218</v>
      </c>
    </row>
    <row r="12" spans="1:15" x14ac:dyDescent="0.25">
      <c r="L12" s="28" t="s">
        <v>219</v>
      </c>
    </row>
    <row r="13" spans="1:15" x14ac:dyDescent="0.25">
      <c r="L13" s="28" t="s">
        <v>220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2025-02-07T19:36:47Z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