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ANGI CAROLINA GONZALES/LLAMAMIENTO/"/>
    </mc:Choice>
  </mc:AlternateContent>
  <xr:revisionPtr revIDLastSave="1" documentId="8_{148C15B8-010F-454A-868B-AC62EBD56F6F}" xr6:coauthVersionLast="47" xr6:coauthVersionMax="47" xr10:uidLastSave="{C6CC1B7D-4FC0-624C-9D15-A10E40D74F0F}"/>
  <bookViews>
    <workbookView xWindow="0" yWindow="0" windowWidth="25600" windowHeight="1600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 l="1"/>
  <c r="B20" i="8"/>
  <c r="B39" i="8" s="1"/>
  <c r="B10" i="9" l="1"/>
  <c r="B2" i="8" l="1"/>
  <c r="B2" i="9" s="1"/>
  <c r="B8" i="9" l="1"/>
  <c r="B7" i="9"/>
  <c r="B6" i="9"/>
  <c r="B5" i="9"/>
  <c r="B4" i="9"/>
  <c r="B3" i="9"/>
  <c r="B8" i="8"/>
  <c r="B7" i="8"/>
  <c r="B6" i="8"/>
  <c r="B4" i="8"/>
  <c r="B3" i="8"/>
  <c r="B8" i="7"/>
  <c r="B4" i="7" l="1"/>
  <c r="B5" i="7"/>
  <c r="B6" i="7"/>
  <c r="B7" i="7"/>
  <c r="B3" i="7"/>
  <c r="B9" i="8"/>
  <c r="B11" i="9" l="1"/>
</calcChain>
</file>

<file path=xl/sharedStrings.xml><?xml version="1.0" encoding="utf-8"?>
<sst xmlns="http://schemas.openxmlformats.org/spreadsheetml/2006/main" count="243" uniqueCount="185">
  <si>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</si>
  <si>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</si>
  <si>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</si>
  <si>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</si>
  <si>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</si>
  <si>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</si>
  <si>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</si>
  <si>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</si>
  <si>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</si>
  <si>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</si>
  <si>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</si>
  <si>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</si>
  <si>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</si>
  <si>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</si>
  <si>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</si>
  <si>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</si>
  <si>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</si>
  <si>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</si>
  <si>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</si>
  <si>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</si>
  <si>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</si>
  <si>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</si>
  <si>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</si>
  <si>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</si>
  <si>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</si>
  <si>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</si>
  <si>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</si>
  <si>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</si>
  <si>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</si>
  <si>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</si>
  <si>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</si>
  <si>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</si>
  <si>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</si>
  <si>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</si>
  <si>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</si>
  <si>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</si>
  <si>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</si>
  <si>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</si>
  <si>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</si>
  <si>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</si>
  <si>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</si>
  <si>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</si>
  <si>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</si>
  <si>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</si>
  <si>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</si>
  <si>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</si>
  <si>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</si>
  <si>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</si>
  <si>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</si>
  <si>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</si>
  <si>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</si>
  <si>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</si>
  <si>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</si>
  <si>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</si>
  <si>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</si>
  <si>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</si>
  <si>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</si>
  <si>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</si>
  <si>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</si>
  <si>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</si>
  <si>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</si>
  <si>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</si>
  <si>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</si>
  <si>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</si>
  <si>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</si>
  <si>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</si>
  <si>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</si>
  <si>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</si>
  <si>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</si>
  <si>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</si>
  <si>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</si>
  <si>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</si>
  <si>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</si>
  <si>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</si>
  <si>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</si>
  <si>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</si>
  <si>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</si>
  <si>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</si>
  <si>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</si>
  <si>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</si>
  <si>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</si>
  <si>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</si>
  <si>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</si>
  <si>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</si>
  <si>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</si>
  <si>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</si>
  <si>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</si>
  <si>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</si>
  <si>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</si>
  <si>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</si>
  <si>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</si>
  <si>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</si>
  <si>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</si>
  <si>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</si>
  <si>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</si>
  <si>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</si>
  <si>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</si>
  <si>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</si>
  <si>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</si>
  <si>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</si>
  <si>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</si>
  <si>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</si>
  <si>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</si>
  <si>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</si>
  <si>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</si>
  <si>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</si>
  <si>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</si>
  <si>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</si>
  <si>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</si>
  <si>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</si>
  <si>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</si>
  <si>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</si>
  <si>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</si>
  <si>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</si>
  <si>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</si>
  <si>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</si>
  <si>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</si>
  <si>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</si>
  <si>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</si>
  <si>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</si>
  <si>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</si>
  <si>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</si>
  <si>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</si>
  <si>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</si>
  <si>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</si>
  <si>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</si>
  <si>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</si>
  <si>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</si>
  <si>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</si>
  <si>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</si>
  <si>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</si>
  <si>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</si>
  <si>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</si>
  <si>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</si>
  <si>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</si>
  <si>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</si>
  <si>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</si>
  <si>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</si>
  <si>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</si>
  <si>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</si>
  <si>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</si>
  <si>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</si>
  <si>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</si>
  <si>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</si>
  <si>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</si>
  <si>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</si>
  <si>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</si>
  <si>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</si>
  <si>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</si>
  <si>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</si>
  <si>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</si>
  <si>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</si>
  <si>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</si>
  <si>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</si>
  <si>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</si>
  <si>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</si>
  <si>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41551310300220230002700</t>
  </si>
  <si>
    <t>Juzgado Segundo Civil del Circuito de Pitalito</t>
  </si>
  <si>
    <t>Finca el Descanso de Elias Huila</t>
  </si>
  <si>
    <t>brujo9151@hotmail.com</t>
  </si>
  <si>
    <t>soltero</t>
  </si>
  <si>
    <t>03 de julio de 1989</t>
  </si>
  <si>
    <t>24 de julio de 2022</t>
  </si>
  <si>
    <t>sin profesion</t>
  </si>
  <si>
    <t>15 de noviembre de 2022</t>
  </si>
  <si>
    <t>31 de enero de 2023</t>
  </si>
  <si>
    <t xml:space="preserve">"1. El día 24 de julio de 2022 tuvo lugar un accidente de tránsito en cual estuvo involucrado el vehículo de placas GKV449 el cual se encuentra asegurado por Allianz Seguros SA y la motocicleta de placas SCU51C.
2. Del accidente en mención, el señor José Luis Celia Cuellar falleció, por lo que su familia peticiona se reconozcan los perjuicios materiales e inmateriales, pues aducen que, el señor Norbey Alexis Rodríguez es responsables del accidente por invadir el carril contrario."	</t>
  </si>
  <si>
    <t>Bancolombia SA</t>
  </si>
  <si>
    <t>GKV449</t>
  </si>
  <si>
    <t>023097950/2019</t>
  </si>
  <si>
    <t>27 de abril de 2023</t>
  </si>
  <si>
    <t>APJ31775-116810571</t>
  </si>
  <si>
    <t>23097950/2019</t>
  </si>
  <si>
    <t xml:space="preserve">1.800.000,00	</t>
  </si>
  <si>
    <t xml:space="preserve"> 01/06/2022 hasta las 24:00 horas del31/05/2023</t>
  </si>
  <si>
    <t>no</t>
  </si>
  <si>
    <t>La contingencia se califica como EVENTUAL toda vez que, dependerá del debate probatorio la acreditación de la responsabilidad del asegurado en la ocurrencia del accidente de tránsito.
Lo primero que debe tomarse en consideración es que la póliza No. 023097950/2019 presta cobertura material y temporal de conformidad con los hechos y pretensiones expuestos en el libelo de la demanda. Frente a la cobertura temporal, debe decirse que el accidente de tránsito ocurrido el día 24 de julio de 2022 se encuentra dentro de la vigencia de la Póliza de Seguro, pues su periodo inicial se encuentra comprendido entre el día 01 de junio de 2022 hasta el día 31 de mayo de 2023. Aunado a ello presta cobertura material, por cuanto ampara la responsabilidad civil extracontractual, pretensión que se le endilga al asegurado. 
Frente a la responsabilidad del asegurado, deberá tenerse en cuenta que el Informe Policial de Accidente de Tránsito codificó la hipótesis probable número 157 consistente en “invasión de carril contrario” al vehículo 1, es decir, a la motocicleta que era conducida por la víctima José Luis Celis (Q.E.P.D). Lo anterior, se confirmó con el Dictamen Pericial de Reconstrucción de Accidente de Tránsito elaborado por IRS VIAL y aportado por Allianz Seguros S.A. en donde se confirma que existió invasión de carril contrario por parte del conductor de la motocicleta. No obstante, debe decirse que las imagenes de reconstrucción de dicho informe reflejan que el vehículo asegurado también se encontraba pisando la línea amarilla continua que dividía los carriles. Adicionalmente, deberá tenerse en cuenta que la parte demandante aportó al proceso un dictamen pericial RAT elaborado por el Perito Luvier Felipe Tejada, quien es abogado forense en accidentología vial, informe que trae consigo una reconstrucción en vídeo del accidente de tránsito, en donde se señala que quien invadió el carril contrario fue el tracto camión asegurado. En tal virtud, dependerá del debate probatorio y en particular de la contradicción de los dictamenes periciales, acreditar o desvirtuar la responsabilidad del asegurado en la ocurrencia del accidente de tránsito acaecido el 24 de julio de 2022. 
Lo anterior, sin perjuicio del carácter contingente del proceso.</t>
  </si>
  <si>
    <t xml:space="preserve">Norbey Alexis Rodríguez Acosta, Bancolombia S.A.
Allianz Seguros S.A	</t>
  </si>
  <si>
    <t>Jose Luis Celis Cuellar (Q.E.P.D)</t>
  </si>
  <si>
    <t>08 de julio de 2024/Llamamiento en garantía</t>
  </si>
  <si>
    <t>05 de agosto de 2024</t>
  </si>
  <si>
    <t>Anyi Carolina Gónzales en representación de sus hijos menores:
- Jose David Celis (hijo- 7 julio 2016 ) (hijo de la víctima)
- Jhon Alejandro Celis (hijo-30 septiembre 2017)  (hijo de la víctima)
- Jeronimo Celis (hijo-23 marzo 2021)  (hijo de la víctima)</t>
  </si>
  <si>
    <t>En el presente caso se estima la liquidación objetiva de las pretensiones por un monto total por $416.277.618, discriminado así:
1.Por concepto de Lucro Cesante: se reconocerá la suma de $238.077.618 a los menores José David Celis, Jhon Alejandro Celis y Jerónimo Celis, hijos del señor José Luis Celis (Q.E.P.D). Ahora bien, teniendo en cuenta que, a la fecha de los hechos la víctima no se encontraba vinculado laboralmente, por cuanto no se aporta contrato o certificación laboral, lo cierto es que en Sentencia de la Corte Suprema de Justicia del 20 de noviembre de 2013, radicación 2002-01011, con ponencia del Magistrado Solarte Rodríguez se esgrimió que, pese a que no se acredite con prueba alguna el valor del ingreso de la víctima, se presume que este percibía un salario mínimo legal. Por lo tanto se tuvo en cuenta el monto de $1.300.000 para la liquidación. Así las cosas, por Lucro Cesante Consolidado se reconocerá la suma de $34.470.864, que serán divididos entre los tres menores que se encuentran reclamando con ocasión en este proceso, por lo que, se reconocerá la suma de $11.490.288 para cada uno de ellos y se reconocerá por Lucro Cesante Futuro el monto de $55.805.886 para el menor José David Celis en atención a que, para la fecha del accidente tenía 6 años, la suma de 61.582.160 para el menor Jhon Alejandro Celis quien tenía 4 años para le fecha de ocurrencia de los hechos y el valor de 86.218.708 para el menor Jerónimo Celis que para el día del accidente de tránsito tenía 1 año.
2.Daño moral por la muerte de José Luis Celis: Se tendrá en cuenta la suma de $180.000.000 por concepto de daño moral, discriminados de la siguiente manera: (i) Al menor José David Celis, hijo de la víctima fallecida, se le reconocerá la suma de $60.000.000 por el fallecimiento de su padre, José Luis Celis (ii) Al menor Jhon Alejandro Celis, hijo de la víctima fallecida, la suma de $60.000.000 por el fallecimiento de su padre, José Luis Celis. (iii) Al menor Jerónimo Celis, hijo de la víctima fallecida, se le reconocerá la suma de $60.000.000 por el fallecimiento de su padre, José Luis Celus.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hijos de la víctima. 
3.Deducible: Se descontará la suma de $1.800.000 por concepto de deducible conforme a la carátula de la Póliza</t>
  </si>
  <si>
    <t>EXCEPCIONES DE FONDO FRENTE A LA INEXISTENTE RESPONSABILIDAD DERIVADA DEL ACCIDENTE DE TRÁNSITO.
1. EXIMENTE DE LA RESPONSABILIDAD DE LOS DEMANDADOS POR CONFIGURARSE UN HECHO EXCLUSIVO DE LA VÍCTIMA. 
2. INEXISTENCIA DE RESPONSABILIDAD A CARGO DE LOS DEMANDADOS POR LA FALTA DE ACREDITACIÓN DEL NEXO CAUSAL
3. REDUCCIÓN DE LA EVENTUAL INDEMNIZACIÓN COMO CONSECUENCIA DE LA DE LA CONDUCTA DEL SEÑOR JOSÉ LUIS CELIS (Q.E.P.D) EN LA PRODUCCIÓN DEL DAÑO
4. CONCURRENCIA DE ACTIVIDADES PELIGROSAS
5. IMPROCEDENCIA DEL RECONOCIMIENTO DE LOS PERJUICIOS PATRIMONIALES SOLICITADOS – LUCRO CESANTE 
6. LOS PERJUICIOS MORALES SOLICITADOS DESCONOCEN LOS LÍMITES JURISPRUDENCIALES ESTABLECIDOS POR EL MÁXIMO ÓRGANO DE LA JURISDICCIÓN ORIDINARIA.
7. GENÉRICA O INNOMINADA 
EXCEPCIONES DE FONDO FRENTE AL CONTRATO DE SEGURO 
1. INEXISTENCIA DE OBLIGACIÓN DE INDEMNIZAR A CARGO DE ALLIANZ SEGUROS POR INCUMPLIMIENTO DE LAS CARGAS DEL ARTÍCULO 1077 DEL CÓDIGO DE COMERCIO.
2. RIESGOS EXPRESAMENTE EXCLUIDOS EN LA PÓLIZA DE SEGURO NO. 023097950/2019 
3. CARÁCTER MERAMENTE INDEMNIZATORIO QUE REVISTEN LOS CONTRATOS DE SEGUROS.
4. EN CUALQUIER CASO, DE NINGUNA FORMA SE PODRÁ EXCEDER EL LÍMITE DEL VALOR ASEGURADO Y SE DEBE TENER EN CUENTA EL DEDUCIBLE PACTADO
5. DISPONIBILIDAD DEL VALOR ASEGURADO
6. GENÉRICA O INNOMINADA
EXCEPCIONES DE MÉRITO FRENTE AL LLAMAMIENTO EN GARANTÍA FORMULADO POR BANCOLOMBIA SA
1. INEXISTENCIA DE OBLIGACIÓN INDEMNIZATORIA, POR CUANTO NO SE HA REALIZADO EL RIESGO ASEGURADO EN LA PÓLIZA NO. 023097950 / 2019
2. RIESGOS EXPRESAMENTE EXCLUIDOS EN LA PÓLIZA DE SEGURO NO. 023097950/2019 
3. CARÁCTER MERAMENTE INDEMNIZATORIO QUE REVISTEN LOS CONTRATOS DE SEGUROS.
4. EN CUALQUIER CASO, DE NINGUNA FORMA SE PODRÁ EXCEDER EL LÍMITE DEL VALOR ASEGURADO Y SE DEBE TENER EN CUENTA EL DEDUCIBLE PACTADO
5. DISPONIBILIDAD DEL VALOR ASEGURADO
6. GENÉRICA O INNOMINADA
EXCEPCIONES DE MÉRITO FRENTE AL LLAMAMIENTO EN GARANTÍA FORMULADO POR RENTING SA
1. INEXISTENCIA DE OBLIGACIÓN INDEMNIZATORIA, POR CUANTO NO SE HA REALIZADO EL RIESGO ASEGURADO EN LA PÓLIZA NO. 023097950 / 2019
2. RIESGOS EXPRESAMENTE EXCLUIDOS EN LA PÓLIZA DE SEGURO NO. 023097950/2019 
3. CARÁCTER MERAMENTE INDEMNIZATORIO QUE REVISTEN LOS CONTRATOS DE SEGUROS.
4. EN CUALQUIER CASO, DE NINGUNA FORMA SE PODRÁ EXCEDER EL LÍMITE DEL VALOR ASEGURADO Y SE DEBE TENER EN CUENTA EL DEDUCIBLE PACTADO
5. DISPONIBILIDAD DEL VALOR ASEGURADO
6. GENÉRICA O INNOMINADA</t>
  </si>
  <si>
    <t>Fecha de notificación del auto admisorio del llamamiento en garantía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</si>
</sst>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quot;$&quot;#,##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0" fontId="0" fillId="0" borderId="1" xfId="0" quotePrefix="1" applyBorder="1" applyAlignment="1">
      <alignment horizontal="left" vertical="top"/>
    </xf>
    <xf numFmtId="0" fontId="0" fillId="0" borderId="1" xfId="0" applyBorder="1" applyAlignment="1">
      <alignment horizontal="left"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6" fontId="0" fillId="0" borderId="2" xfId="1" applyNumberFormat="1" applyFont="1" applyBorder="1" applyAlignment="1">
      <alignment horizontal="center" vertical="top"/>
    </xf>
    <xf numFmtId="166" fontId="0" fillId="0" borderId="3" xfId="1" applyNumberFormat="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6858000</xdr:colOff>
      <xdr:row>88</xdr:row>
      <xdr:rowOff>21988</xdr:rowOff>
    </xdr:to>
    <xdr:pic>
      <xdr:nvPicPr>
        <xdr:cNvPr id="2" name="Imagen 1">
          <a:extLst>
            <a:ext uri="{FF2B5EF4-FFF2-40B4-BE49-F238E27FC236}">
              <a16:creationId xmlns:a16="http://schemas.microsoft.com/office/drawing/2014/main" id="{DA60A4D0-14CE-FE4D-9A39-16C068456AA8}"/>
            </a:ext>
          </a:extLst>
        </xdr:cNvPr>
        <xdr:cNvPicPr>
          <a:picLocks noChangeAspect="1"/>
        </xdr:cNvPicPr>
      </xdr:nvPicPr>
      <xdr:blipFill>
        <a:blip xmlns:r="http://schemas.openxmlformats.org/officeDocument/2006/relationships" r:embed="rId1"/>
        <a:stretch>
          <a:fillRect/>
        </a:stretch>
      </xdr:blipFill>
      <xdr:spPr>
        <a:xfrm>
          <a:off x="0" y="9893300"/>
          <a:ext cx="13055600" cy="72609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rujo9151@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7" zoomScale="145" zoomScaleNormal="145" workbookViewId="0">
      <selection activeCell="A34" sqref="A34"/>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0" t="s">
        <v>0</v>
      </c>
      <c r="B1" s="50"/>
      <c r="C1" s="50"/>
    </row>
    <row r="2" spans="1:3" ht="16" x14ac:dyDescent="0.2">
      <c r="A2" s="5" t="s">
        <v>1</v>
      </c>
      <c r="B2" s="55" t="s">
        <v>156</v>
      </c>
      <c r="C2" s="56"/>
    </row>
    <row r="3" spans="1:3" ht="16" x14ac:dyDescent="0.2">
      <c r="A3" s="5" t="s">
        <v>2</v>
      </c>
      <c r="B3" s="56" t="s">
        <v>157</v>
      </c>
      <c r="C3" s="56"/>
    </row>
    <row r="4" spans="1:3" ht="35" customHeight="1" x14ac:dyDescent="0.2">
      <c r="A4" s="5" t="s">
        <v>3</v>
      </c>
      <c r="B4" s="57" t="s">
        <v>177</v>
      </c>
      <c r="C4" s="52"/>
    </row>
    <row r="5" spans="1:3" ht="67" customHeight="1" x14ac:dyDescent="0.2">
      <c r="A5" s="5" t="s">
        <v>4</v>
      </c>
      <c r="B5" s="57" t="s">
        <v>181</v>
      </c>
      <c r="C5" s="52"/>
    </row>
    <row r="6" spans="1:3" ht="16" x14ac:dyDescent="0.2">
      <c r="A6" s="5" t="s">
        <v>5</v>
      </c>
      <c r="B6" s="48" t="s">
        <v>120</v>
      </c>
      <c r="C6" s="48"/>
    </row>
    <row r="7" spans="1:3" ht="16" x14ac:dyDescent="0.2">
      <c r="A7" s="27" t="s">
        <v>6</v>
      </c>
      <c r="B7" s="51" t="s">
        <v>122</v>
      </c>
      <c r="C7" s="52"/>
    </row>
    <row r="8" spans="1:3" ht="23" customHeight="1" x14ac:dyDescent="0.2">
      <c r="A8" s="28" t="s">
        <v>137</v>
      </c>
      <c r="B8" s="56" t="s">
        <v>178</v>
      </c>
      <c r="C8" s="56"/>
    </row>
    <row r="9" spans="1:3" ht="16" x14ac:dyDescent="0.2">
      <c r="A9" s="28" t="s">
        <v>131</v>
      </c>
      <c r="B9" s="48">
        <v>1080932821</v>
      </c>
      <c r="C9" s="48"/>
    </row>
    <row r="10" spans="1:3" ht="16" x14ac:dyDescent="0.2">
      <c r="A10" s="28" t="s">
        <v>7</v>
      </c>
      <c r="B10" s="46" t="s">
        <v>158</v>
      </c>
      <c r="C10" s="46"/>
    </row>
    <row r="11" spans="1:3" ht="30" customHeight="1" x14ac:dyDescent="0.2">
      <c r="A11" s="29" t="s">
        <v>8</v>
      </c>
      <c r="B11" s="46">
        <v>3224729761</v>
      </c>
      <c r="C11" s="46"/>
    </row>
    <row r="12" spans="1:3" ht="30" customHeight="1" x14ac:dyDescent="0.2">
      <c r="A12" s="5" t="s">
        <v>9</v>
      </c>
      <c r="B12" s="47" t="s">
        <v>159</v>
      </c>
      <c r="C12" s="46"/>
    </row>
    <row r="13" spans="1:3" ht="16" x14ac:dyDescent="0.2">
      <c r="A13" s="5" t="s">
        <v>10</v>
      </c>
      <c r="B13" s="48" t="s">
        <v>160</v>
      </c>
      <c r="C13" s="48"/>
    </row>
    <row r="14" spans="1:3" ht="16" x14ac:dyDescent="0.2">
      <c r="A14" s="5" t="s">
        <v>11</v>
      </c>
      <c r="B14" s="48" t="s">
        <v>161</v>
      </c>
      <c r="C14" s="48"/>
    </row>
    <row r="15" spans="1:3" ht="16" x14ac:dyDescent="0.2">
      <c r="A15" s="5" t="s">
        <v>144</v>
      </c>
      <c r="B15" s="48">
        <v>33</v>
      </c>
      <c r="C15" s="48"/>
    </row>
    <row r="16" spans="1:3" ht="16" x14ac:dyDescent="0.2">
      <c r="A16" s="5" t="s">
        <v>12</v>
      </c>
      <c r="B16" s="48" t="s">
        <v>162</v>
      </c>
      <c r="C16" s="48"/>
    </row>
    <row r="17" spans="1:3" ht="15" customHeight="1" x14ac:dyDescent="0.2">
      <c r="A17" s="5" t="s">
        <v>13</v>
      </c>
      <c r="B17" s="46" t="s">
        <v>102</v>
      </c>
      <c r="C17" s="46"/>
    </row>
    <row r="18" spans="1:3" ht="16" x14ac:dyDescent="0.2">
      <c r="A18" s="5" t="s">
        <v>15</v>
      </c>
      <c r="B18" s="46" t="s">
        <v>163</v>
      </c>
      <c r="C18" s="46"/>
    </row>
    <row r="19" spans="1:3" ht="18.75" customHeight="1" x14ac:dyDescent="0.2">
      <c r="A19" s="5" t="s">
        <v>16</v>
      </c>
      <c r="B19" s="53">
        <v>1000000</v>
      </c>
      <c r="C19" s="54"/>
    </row>
    <row r="20" spans="1:3" ht="16" x14ac:dyDescent="0.2">
      <c r="A20" s="5" t="s">
        <v>132</v>
      </c>
      <c r="B20" s="48">
        <v>1</v>
      </c>
      <c r="C20" s="48"/>
    </row>
    <row r="21" spans="1:3" ht="17.25" customHeight="1" x14ac:dyDescent="0.2">
      <c r="A21" s="5" t="s">
        <v>17</v>
      </c>
      <c r="B21" s="46" t="s">
        <v>18</v>
      </c>
      <c r="C21" s="46"/>
    </row>
    <row r="22" spans="1:3" ht="16" x14ac:dyDescent="0.2">
      <c r="A22" s="28" t="s">
        <v>19</v>
      </c>
      <c r="B22" s="46" t="s">
        <v>162</v>
      </c>
      <c r="C22" s="46"/>
    </row>
    <row r="23" spans="1:3" ht="16" x14ac:dyDescent="0.2">
      <c r="A23" s="28" t="s">
        <v>20</v>
      </c>
      <c r="B23" s="46" t="s">
        <v>164</v>
      </c>
      <c r="C23" s="46"/>
    </row>
    <row r="24" spans="1:3" ht="16" x14ac:dyDescent="0.2">
      <c r="A24" s="28" t="s">
        <v>21</v>
      </c>
      <c r="B24" s="46" t="s">
        <v>165</v>
      </c>
      <c r="C24" s="46"/>
    </row>
    <row r="25" spans="1:3" x14ac:dyDescent="0.2">
      <c r="A25" s="58" t="s">
        <v>146</v>
      </c>
      <c r="B25" s="44" t="s">
        <v>166</v>
      </c>
      <c r="C25" s="45"/>
    </row>
    <row r="26" spans="1:3" x14ac:dyDescent="0.2">
      <c r="A26" s="58"/>
      <c r="B26" s="45"/>
      <c r="C26" s="45"/>
    </row>
    <row r="27" spans="1:3" ht="100.5" customHeight="1" x14ac:dyDescent="0.2">
      <c r="A27" s="58"/>
      <c r="B27" s="45"/>
      <c r="C27" s="45"/>
    </row>
    <row r="28" spans="1:3" ht="16" x14ac:dyDescent="0.2">
      <c r="A28" s="28" t="s">
        <v>23</v>
      </c>
      <c r="B28" s="48" t="s">
        <v>167</v>
      </c>
      <c r="C28" s="48"/>
    </row>
    <row r="29" spans="1:3" ht="16" x14ac:dyDescent="0.2">
      <c r="A29" s="28" t="s">
        <v>24</v>
      </c>
      <c r="B29" s="48">
        <v>8909039388</v>
      </c>
      <c r="C29" s="48"/>
    </row>
    <row r="30" spans="1:3" ht="16" x14ac:dyDescent="0.2">
      <c r="A30" s="28" t="s">
        <v>25</v>
      </c>
      <c r="B30" s="48" t="s">
        <v>168</v>
      </c>
      <c r="C30" s="48"/>
    </row>
    <row r="31" spans="1:3" ht="16" x14ac:dyDescent="0.2">
      <c r="A31" s="28" t="s">
        <v>133</v>
      </c>
      <c r="B31" s="48" t="s">
        <v>169</v>
      </c>
      <c r="C31" s="48"/>
    </row>
    <row r="32" spans="1:3" ht="16" x14ac:dyDescent="0.2">
      <c r="A32" s="28" t="s">
        <v>26</v>
      </c>
      <c r="B32" s="6" t="s">
        <v>170</v>
      </c>
      <c r="C32" s="6"/>
    </row>
    <row r="33" spans="1:3" ht="32" x14ac:dyDescent="0.2">
      <c r="A33" s="5" t="s">
        <v>184</v>
      </c>
      <c r="B33" s="49" t="s">
        <v>179</v>
      </c>
      <c r="C33" s="49"/>
    </row>
    <row r="34" spans="1:3" ht="48" x14ac:dyDescent="0.2">
      <c r="A34" s="5" t="s">
        <v>134</v>
      </c>
      <c r="B34" s="48" t="s">
        <v>180</v>
      </c>
      <c r="C34" s="48"/>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25:C27"/>
    <mergeCell ref="B24:C24"/>
    <mergeCell ref="B23:C23"/>
    <mergeCell ref="B22:C22"/>
    <mergeCell ref="B11:C11"/>
    <mergeCell ref="B12:C12"/>
    <mergeCell ref="B13:C13"/>
    <mergeCell ref="B14:C14"/>
    <mergeCell ref="B21:C21"/>
    <mergeCell ref="B15:C15"/>
    <mergeCell ref="B16:C16"/>
  </mergeCells>
  <hyperlinks>
    <hyperlink ref="B12" r:id="rId1" xr:uid="{E7AAE82C-36D0-9D4E-B714-105558AA5435}"/>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11" sqref="B11:C11"/>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59" t="s">
        <v>27</v>
      </c>
      <c r="B1" s="59"/>
      <c r="C1" s="59"/>
    </row>
    <row r="2" spans="1:3" ht="15.75" customHeight="1" x14ac:dyDescent="0.2">
      <c r="A2" s="20" t="s">
        <v>28</v>
      </c>
      <c r="B2" s="60" t="s">
        <v>171</v>
      </c>
      <c r="C2" s="61"/>
    </row>
    <row r="3" spans="1:3" s="2" customFormat="1" ht="16" x14ac:dyDescent="0.2">
      <c r="A3" s="5" t="s">
        <v>1</v>
      </c>
      <c r="B3" s="48" t="str">
        <f>'AUTOS  NOTA 322'!B2:C2</f>
        <v>41551310300220230002700</v>
      </c>
      <c r="C3" s="48"/>
    </row>
    <row r="4" spans="1:3" s="2" customFormat="1" ht="16" x14ac:dyDescent="0.2">
      <c r="A4" s="5" t="s">
        <v>2</v>
      </c>
      <c r="B4" s="48" t="str">
        <f>'AUTOS  NOTA 322'!B3:C3</f>
        <v>Juzgado Segundo Civil del Circuito de Pitalito</v>
      </c>
      <c r="C4" s="48"/>
    </row>
    <row r="5" spans="1:3" s="2" customFormat="1" ht="16" x14ac:dyDescent="0.2">
      <c r="A5" s="5" t="s">
        <v>3</v>
      </c>
      <c r="B5" s="48" t="str">
        <f>'AUTOS  NOTA 322'!B4:C4</f>
        <v xml:space="preserve">Norbey Alexis Rodríguez Acosta, Bancolombia S.A.
Allianz Seguros S.A	</v>
      </c>
      <c r="C5" s="48"/>
    </row>
    <row r="6" spans="1:3" s="2" customFormat="1" ht="16" x14ac:dyDescent="0.2">
      <c r="A6" s="5" t="s">
        <v>4</v>
      </c>
      <c r="B6" s="48" t="str">
        <f>'AUTOS  NOTA 322'!B5:C5</f>
        <v>Anyi Carolina Gónzales en representación de sus hijos menores:
- Jose David Celis (hijo- 7 julio 2016 ) (hijo de la víctima)
- Jhon Alejandro Celis (hijo-30 septiembre 2017)  (hijo de la víctima)
- Jeronimo Celis (hijo-23 marzo 2021)  (hijo de la víctima)</v>
      </c>
      <c r="C6" s="48"/>
    </row>
    <row r="7" spans="1:3" s="2" customFormat="1" ht="16" x14ac:dyDescent="0.2">
      <c r="A7" s="5" t="s">
        <v>5</v>
      </c>
      <c r="B7" s="48" t="str">
        <f>'AUTOS  NOTA 322'!B6:C6</f>
        <v>LLAMADA EN GARANTIA</v>
      </c>
      <c r="C7" s="48"/>
    </row>
    <row r="8" spans="1:3" s="2" customFormat="1" ht="16" x14ac:dyDescent="0.2">
      <c r="A8" s="31" t="s">
        <v>118</v>
      </c>
      <c r="B8" s="48" t="str">
        <f>'AUTOS  NOTA 322'!B7:C8</f>
        <v>Jose Luis Celis Cuellar (Q.E.P.D)</v>
      </c>
      <c r="C8" s="48"/>
    </row>
    <row r="9" spans="1:3" ht="16" x14ac:dyDescent="0.2">
      <c r="A9" s="20" t="s">
        <v>29</v>
      </c>
      <c r="B9" s="48" t="s">
        <v>172</v>
      </c>
      <c r="C9" s="48"/>
    </row>
    <row r="10" spans="1:3" ht="16" x14ac:dyDescent="0.2">
      <c r="A10" s="20" t="s">
        <v>22</v>
      </c>
      <c r="B10" s="48" t="s">
        <v>123</v>
      </c>
      <c r="C10" s="48"/>
    </row>
    <row r="11" spans="1:3" ht="16" x14ac:dyDescent="0.2">
      <c r="A11" s="20" t="s">
        <v>30</v>
      </c>
      <c r="B11" s="74">
        <v>4000000000</v>
      </c>
      <c r="C11" s="75"/>
    </row>
    <row r="12" spans="1:3" ht="16" x14ac:dyDescent="0.2">
      <c r="A12" s="20" t="s">
        <v>136</v>
      </c>
      <c r="B12" s="79" t="s">
        <v>173</v>
      </c>
      <c r="C12" s="80"/>
    </row>
    <row r="13" spans="1:3" ht="16" x14ac:dyDescent="0.2">
      <c r="A13" s="20" t="s">
        <v>31</v>
      </c>
      <c r="B13" s="51" t="s">
        <v>93</v>
      </c>
      <c r="C13" s="52"/>
    </row>
    <row r="14" spans="1:3" ht="16" x14ac:dyDescent="0.2">
      <c r="A14" s="20" t="s">
        <v>32</v>
      </c>
      <c r="B14" s="48" t="s">
        <v>174</v>
      </c>
      <c r="C14" s="48"/>
    </row>
    <row r="15" spans="1:3" ht="16" x14ac:dyDescent="0.2">
      <c r="A15" s="20" t="s">
        <v>33</v>
      </c>
      <c r="B15" s="48" t="s">
        <v>34</v>
      </c>
      <c r="C15" s="48"/>
    </row>
    <row r="16" spans="1:3" ht="16" x14ac:dyDescent="0.2">
      <c r="A16" s="20" t="s">
        <v>35</v>
      </c>
      <c r="B16" s="48" t="s">
        <v>34</v>
      </c>
      <c r="C16" s="48"/>
    </row>
    <row r="17" spans="1:3" x14ac:dyDescent="0.2">
      <c r="A17" s="76" t="s">
        <v>36</v>
      </c>
      <c r="B17" s="48"/>
      <c r="C17" s="48"/>
    </row>
    <row r="18" spans="1:3" x14ac:dyDescent="0.2">
      <c r="A18" s="77"/>
      <c r="B18" s="10" t="s">
        <v>38</v>
      </c>
      <c r="C18" s="10" t="s">
        <v>39</v>
      </c>
    </row>
    <row r="19" spans="1:3" ht="16" x14ac:dyDescent="0.2">
      <c r="A19" s="77"/>
      <c r="B19" s="6" t="s">
        <v>143</v>
      </c>
      <c r="C19" s="6"/>
    </row>
    <row r="20" spans="1:3" x14ac:dyDescent="0.2">
      <c r="A20" s="77"/>
      <c r="B20" s="6"/>
      <c r="C20" s="6"/>
    </row>
    <row r="21" spans="1:3" x14ac:dyDescent="0.2">
      <c r="A21" s="78"/>
      <c r="B21" s="6"/>
      <c r="C21" s="6"/>
    </row>
    <row r="22" spans="1:3" ht="16" x14ac:dyDescent="0.2">
      <c r="A22" s="20" t="s">
        <v>40</v>
      </c>
      <c r="B22" s="48" t="s">
        <v>44</v>
      </c>
      <c r="C22" s="48"/>
    </row>
    <row r="23" spans="1:3" ht="16" x14ac:dyDescent="0.2">
      <c r="A23" s="20" t="s">
        <v>41</v>
      </c>
      <c r="B23" s="60" t="s">
        <v>44</v>
      </c>
      <c r="C23" s="61"/>
    </row>
    <row r="24" spans="1:3" ht="16" x14ac:dyDescent="0.2">
      <c r="A24" s="20" t="s">
        <v>42</v>
      </c>
      <c r="B24" s="48" t="s">
        <v>96</v>
      </c>
      <c r="C24" s="48"/>
    </row>
    <row r="25" spans="1:3" ht="16" x14ac:dyDescent="0.2">
      <c r="A25" s="20" t="s">
        <v>43</v>
      </c>
      <c r="B25" s="48" t="s">
        <v>175</v>
      </c>
      <c r="C25" s="48"/>
    </row>
    <row r="26" spans="1:3" ht="16" x14ac:dyDescent="0.2">
      <c r="A26" s="20" t="s">
        <v>45</v>
      </c>
      <c r="B26" s="48">
        <v>0</v>
      </c>
      <c r="C26" s="48"/>
    </row>
    <row r="27" spans="1:3" ht="16" x14ac:dyDescent="0.2">
      <c r="A27" s="19" t="s">
        <v>46</v>
      </c>
      <c r="B27" s="48" t="s">
        <v>34</v>
      </c>
      <c r="C27" s="48"/>
    </row>
    <row r="28" spans="1:3" x14ac:dyDescent="0.2">
      <c r="A28" s="62" t="s">
        <v>47</v>
      </c>
      <c r="B28" s="62"/>
      <c r="C28" s="62"/>
    </row>
    <row r="29" spans="1:3" x14ac:dyDescent="0.2">
      <c r="A29" s="72" t="s">
        <v>48</v>
      </c>
      <c r="B29" s="73"/>
      <c r="C29" s="11"/>
    </row>
    <row r="30" spans="1:3" x14ac:dyDescent="0.2">
      <c r="A30" s="72" t="s">
        <v>49</v>
      </c>
      <c r="B30" s="73"/>
      <c r="C30" s="11"/>
    </row>
    <row r="31" spans="1:3" x14ac:dyDescent="0.2">
      <c r="A31" s="72" t="s">
        <v>50</v>
      </c>
      <c r="B31" s="73"/>
      <c r="C31" s="12"/>
    </row>
    <row r="32" spans="1:3" x14ac:dyDescent="0.2">
      <c r="A32" s="72" t="s">
        <v>51</v>
      </c>
      <c r="B32" s="73"/>
      <c r="C32" s="11"/>
    </row>
    <row r="33" spans="1:3" x14ac:dyDescent="0.2">
      <c r="A33" s="72" t="s">
        <v>52</v>
      </c>
      <c r="B33" s="73"/>
      <c r="C33" s="11"/>
    </row>
    <row r="34" spans="1:3" x14ac:dyDescent="0.2">
      <c r="A34" s="72" t="s">
        <v>53</v>
      </c>
      <c r="B34" s="73"/>
      <c r="C34" s="13"/>
    </row>
    <row r="35" spans="1:3" x14ac:dyDescent="0.2">
      <c r="A35" s="63" t="s">
        <v>54</v>
      </c>
      <c r="B35" s="64"/>
      <c r="C35" s="14"/>
    </row>
    <row r="36" spans="1:3" x14ac:dyDescent="0.2">
      <c r="A36" s="63" t="s">
        <v>55</v>
      </c>
      <c r="B36" s="64"/>
      <c r="C36" s="15"/>
    </row>
    <row r="37" spans="1:3" x14ac:dyDescent="0.2">
      <c r="A37" s="65" t="s">
        <v>56</v>
      </c>
      <c r="B37" s="66"/>
      <c r="C37" s="15"/>
    </row>
    <row r="38" spans="1:3" x14ac:dyDescent="0.2">
      <c r="A38" s="67"/>
      <c r="B38" s="68"/>
      <c r="C38" s="15"/>
    </row>
    <row r="39" spans="1:3" x14ac:dyDescent="0.2">
      <c r="A39" s="69"/>
      <c r="B39" s="70"/>
      <c r="C39" s="15"/>
    </row>
    <row r="40" spans="1:3" x14ac:dyDescent="0.2">
      <c r="A40" s="71" t="s">
        <v>57</v>
      </c>
      <c r="B40" s="71"/>
      <c r="C40" s="71"/>
    </row>
    <row r="41" spans="1:3" ht="16" x14ac:dyDescent="0.2">
      <c r="A41" s="17" t="s">
        <v>58</v>
      </c>
      <c r="B41" s="18"/>
      <c r="C41" s="15"/>
    </row>
    <row r="42" spans="1:3" x14ac:dyDescent="0.2">
      <c r="A42" s="63" t="s">
        <v>59</v>
      </c>
      <c r="B42" s="64"/>
      <c r="C42" s="15"/>
    </row>
    <row r="43" spans="1:3" x14ac:dyDescent="0.2">
      <c r="A43" s="63" t="s">
        <v>60</v>
      </c>
      <c r="B43" s="64"/>
      <c r="C43" s="15"/>
    </row>
    <row r="44" spans="1:3" ht="16" x14ac:dyDescent="0.2">
      <c r="A44" s="17" t="s">
        <v>61</v>
      </c>
      <c r="B44" s="18"/>
      <c r="C44" s="15"/>
    </row>
    <row r="45" spans="1:3" ht="16" x14ac:dyDescent="0.2">
      <c r="A45" s="17" t="s">
        <v>62</v>
      </c>
      <c r="B45" s="18"/>
      <c r="C45" s="15"/>
    </row>
    <row r="46" spans="1:3" x14ac:dyDescent="0.2">
      <c r="A46" s="63" t="s">
        <v>63</v>
      </c>
      <c r="B46" s="64"/>
      <c r="C46" s="15"/>
    </row>
    <row r="47" spans="1:3" ht="16" x14ac:dyDescent="0.2">
      <c r="A47" s="17" t="s">
        <v>64</v>
      </c>
      <c r="B47" s="16"/>
      <c r="C47" s="15"/>
    </row>
    <row r="48" spans="1:3" x14ac:dyDescent="0.2">
      <c r="A48" s="63" t="s">
        <v>65</v>
      </c>
      <c r="B48" s="64"/>
      <c r="C48" s="15"/>
    </row>
    <row r="49" spans="1:3" x14ac:dyDescent="0.2">
      <c r="A49" s="63" t="s">
        <v>66</v>
      </c>
      <c r="B49" s="64"/>
      <c r="C49" s="15"/>
    </row>
    <row r="50" spans="1:3" x14ac:dyDescent="0.2">
      <c r="A50" s="63" t="s">
        <v>56</v>
      </c>
      <c r="B50" s="6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B22:C23 B15:C16</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6" sqref="B6:C6"/>
    </sheetView>
  </sheetViews>
  <sheetFormatPr baseColWidth="10" defaultColWidth="0" defaultRowHeight="15" x14ac:dyDescent="0.2"/>
  <cols>
    <col min="1" max="1" width="41.83203125" customWidth="1"/>
    <col min="2" max="2" width="35.33203125" customWidth="1"/>
    <col min="3" max="3" width="54.83203125" customWidth="1"/>
    <col min="4" max="8" width="11.5" hidden="1" customWidth="1"/>
    <col min="9" max="9" width="12" hidden="1" customWidth="1"/>
    <col min="10" max="16384" width="11.5" hidden="1"/>
  </cols>
  <sheetData>
    <row r="1" spans="1:9" ht="19" x14ac:dyDescent="0.2">
      <c r="A1" s="59" t="s">
        <v>67</v>
      </c>
      <c r="B1" s="59"/>
      <c r="C1" s="59"/>
    </row>
    <row r="2" spans="1:9" ht="15" customHeight="1" x14ac:dyDescent="0.2">
      <c r="A2" s="35" t="s">
        <v>28</v>
      </c>
      <c r="B2" s="85" t="str">
        <f>'AUTOS NOTA 321'!B2:C2</f>
        <v>APJ31775-116810571</v>
      </c>
      <c r="C2" s="86"/>
    </row>
    <row r="3" spans="1:9" ht="16" x14ac:dyDescent="0.2">
      <c r="A3" s="36" t="s">
        <v>1</v>
      </c>
      <c r="B3" s="89" t="str">
        <f>'AUTOS  NOTA 322'!B2:C2</f>
        <v>41551310300220230002700</v>
      </c>
      <c r="C3" s="89"/>
    </row>
    <row r="4" spans="1:9" ht="16" x14ac:dyDescent="0.2">
      <c r="A4" s="36" t="s">
        <v>2</v>
      </c>
      <c r="B4" s="89" t="str">
        <f>'AUTOS  NOTA 322'!B3:C3</f>
        <v>Juzgado Segundo Civil del Circuito de Pitalito</v>
      </c>
      <c r="C4" s="89"/>
    </row>
    <row r="5" spans="1:9" ht="16" x14ac:dyDescent="0.2">
      <c r="A5" s="36" t="s">
        <v>3</v>
      </c>
      <c r="B5" s="89" t="str">
        <f>'AUTOS  NOTA 322'!B4:C4</f>
        <v xml:space="preserve">Norbey Alexis Rodríguez Acosta, Bancolombia S.A.
Allianz Seguros S.A	</v>
      </c>
      <c r="C5" s="89"/>
    </row>
    <row r="6" spans="1:9" ht="15" customHeight="1" x14ac:dyDescent="0.2">
      <c r="A6" s="36" t="s">
        <v>4</v>
      </c>
      <c r="B6" s="89" t="str">
        <f>'AUTOS  NOTA 322'!B5:C5</f>
        <v>Anyi Carolina Gónzales en representación de sus hijos menores:
- Jose David Celis (hijo- 7 julio 2016 ) (hijo de la víctima)
- Jhon Alejandro Celis (hijo-30 septiembre 2017)  (hijo de la víctima)
- Jeronimo Celis (hijo-23 marzo 2021)  (hijo de la víctima)</v>
      </c>
      <c r="C6" s="89"/>
    </row>
    <row r="7" spans="1:9" ht="16" x14ac:dyDescent="0.2">
      <c r="A7" s="36" t="s">
        <v>5</v>
      </c>
      <c r="B7" s="89" t="str">
        <f>'AUTOS  NOTA 322'!B6:C6</f>
        <v>LLAMADA EN GARANTIA</v>
      </c>
      <c r="C7" s="89"/>
    </row>
    <row r="8" spans="1:9" ht="16" x14ac:dyDescent="0.2">
      <c r="A8" s="38" t="s">
        <v>118</v>
      </c>
      <c r="B8" s="89" t="str">
        <f>'AUTOS  NOTA 322'!B7:C8</f>
        <v>Jose Luis Celis Cuellar (Q.E.P.D)</v>
      </c>
      <c r="C8" s="89"/>
    </row>
    <row r="9" spans="1:9" ht="32" x14ac:dyDescent="0.2">
      <c r="A9" s="36" t="s">
        <v>68</v>
      </c>
      <c r="B9" s="83">
        <f>SUM(C11,C12,C14,C15,C17)</f>
        <v>822554544</v>
      </c>
      <c r="C9" s="84"/>
    </row>
    <row r="10" spans="1:9" x14ac:dyDescent="0.2">
      <c r="A10" s="90" t="s">
        <v>69</v>
      </c>
      <c r="B10" s="87" t="s">
        <v>70</v>
      </c>
      <c r="C10" s="88"/>
    </row>
    <row r="11" spans="1:9" ht="16" x14ac:dyDescent="0.2">
      <c r="A11" s="90"/>
      <c r="B11" s="37" t="s">
        <v>71</v>
      </c>
      <c r="C11" s="32">
        <v>432554544</v>
      </c>
    </row>
    <row r="12" spans="1:9" ht="16" x14ac:dyDescent="0.2">
      <c r="A12" s="90"/>
      <c r="B12" s="37" t="s">
        <v>72</v>
      </c>
      <c r="C12" s="32"/>
    </row>
    <row r="13" spans="1:9" x14ac:dyDescent="0.2">
      <c r="A13" s="90"/>
      <c r="B13" s="87"/>
      <c r="C13" s="88"/>
    </row>
    <row r="14" spans="1:9" ht="16" x14ac:dyDescent="0.2">
      <c r="A14" s="90"/>
      <c r="B14" s="37" t="s">
        <v>115</v>
      </c>
      <c r="C14" s="40">
        <v>390000000</v>
      </c>
    </row>
    <row r="15" spans="1:9" ht="16" x14ac:dyDescent="0.2">
      <c r="A15" s="90"/>
      <c r="B15" s="37" t="s">
        <v>116</v>
      </c>
      <c r="C15" s="40"/>
      <c r="E15" t="s">
        <v>74</v>
      </c>
      <c r="F15" s="22">
        <v>0.7</v>
      </c>
    </row>
    <row r="16" spans="1:9" x14ac:dyDescent="0.2">
      <c r="A16" s="90"/>
      <c r="B16" s="87" t="s">
        <v>75</v>
      </c>
      <c r="C16" s="88"/>
      <c r="E16" t="s">
        <v>76</v>
      </c>
      <c r="F16" s="23">
        <v>0.3</v>
      </c>
      <c r="I16" s="25"/>
    </row>
    <row r="17" spans="1:9" x14ac:dyDescent="0.2">
      <c r="A17" s="90"/>
      <c r="B17" s="37"/>
      <c r="C17" s="41"/>
      <c r="F17" s="26"/>
      <c r="I17" s="25"/>
    </row>
    <row r="18" spans="1:9" ht="23.25" customHeight="1" x14ac:dyDescent="0.2">
      <c r="A18" s="39" t="s">
        <v>77</v>
      </c>
      <c r="B18" s="85" t="s">
        <v>76</v>
      </c>
      <c r="C18" s="86"/>
    </row>
    <row r="19" spans="1:9" ht="48" x14ac:dyDescent="0.2">
      <c r="A19" s="36" t="s">
        <v>79</v>
      </c>
      <c r="B19" s="97" t="s">
        <v>176</v>
      </c>
      <c r="C19" s="98"/>
    </row>
    <row r="20" spans="1:9" ht="15" customHeight="1" x14ac:dyDescent="0.2">
      <c r="A20" s="21" t="s">
        <v>80</v>
      </c>
      <c r="B20" s="94">
        <f>((C22+C23+C25+C26+C30+C28+C32+C34+C29+C33)-C37)*C36*C38</f>
        <v>416277618</v>
      </c>
      <c r="C20" s="94"/>
    </row>
    <row r="21" spans="1:9" ht="16" x14ac:dyDescent="0.2">
      <c r="A21" s="7" t="s">
        <v>81</v>
      </c>
      <c r="B21" s="99" t="s">
        <v>70</v>
      </c>
      <c r="C21" s="100"/>
    </row>
    <row r="22" spans="1:9" ht="16" x14ac:dyDescent="0.2">
      <c r="A22" s="81"/>
      <c r="B22" s="37" t="s">
        <v>71</v>
      </c>
      <c r="C22" s="32">
        <v>238077618</v>
      </c>
    </row>
    <row r="23" spans="1:9" ht="16" x14ac:dyDescent="0.2">
      <c r="A23" s="82"/>
      <c r="B23" s="37" t="s">
        <v>72</v>
      </c>
      <c r="C23" s="32">
        <v>0</v>
      </c>
    </row>
    <row r="24" spans="1:9" x14ac:dyDescent="0.2">
      <c r="A24" s="82"/>
      <c r="B24" s="87" t="s">
        <v>73</v>
      </c>
      <c r="C24" s="88"/>
    </row>
    <row r="25" spans="1:9" ht="16" x14ac:dyDescent="0.2">
      <c r="A25" s="82"/>
      <c r="B25" s="37" t="s">
        <v>115</v>
      </c>
      <c r="C25" s="32">
        <v>180000000</v>
      </c>
    </row>
    <row r="26" spans="1:9" ht="29" customHeight="1" x14ac:dyDescent="0.2">
      <c r="A26" s="82"/>
      <c r="B26" s="37" t="s">
        <v>117</v>
      </c>
      <c r="C26" s="32">
        <v>0</v>
      </c>
    </row>
    <row r="27" spans="1:9" x14ac:dyDescent="0.2">
      <c r="A27" s="82"/>
      <c r="B27" s="87" t="s">
        <v>147</v>
      </c>
      <c r="C27" s="88"/>
    </row>
    <row r="28" spans="1:9" ht="16" x14ac:dyDescent="0.2">
      <c r="A28" s="82"/>
      <c r="B28" s="37" t="s">
        <v>155</v>
      </c>
      <c r="C28" s="32">
        <v>0</v>
      </c>
    </row>
    <row r="29" spans="1:9" ht="16" x14ac:dyDescent="0.2">
      <c r="A29" s="82"/>
      <c r="B29" s="37" t="s">
        <v>71</v>
      </c>
      <c r="C29" s="32">
        <v>0</v>
      </c>
    </row>
    <row r="30" spans="1:9" ht="16" x14ac:dyDescent="0.2">
      <c r="A30" s="82"/>
      <c r="B30" s="37" t="s">
        <v>72</v>
      </c>
      <c r="C30" s="32">
        <v>0</v>
      </c>
    </row>
    <row r="31" spans="1:9" x14ac:dyDescent="0.2">
      <c r="A31" s="82"/>
      <c r="B31" s="87" t="s">
        <v>148</v>
      </c>
      <c r="C31" s="88"/>
    </row>
    <row r="32" spans="1:9" x14ac:dyDescent="0.2">
      <c r="A32" s="82"/>
      <c r="B32" s="37"/>
      <c r="C32" s="32"/>
    </row>
    <row r="33" spans="1:3" ht="16" x14ac:dyDescent="0.2">
      <c r="A33" s="82"/>
      <c r="B33" s="37" t="s">
        <v>71</v>
      </c>
      <c r="C33" s="32">
        <v>0</v>
      </c>
    </row>
    <row r="34" spans="1:3" ht="16" x14ac:dyDescent="0.2">
      <c r="A34" s="82"/>
      <c r="B34" s="37" t="s">
        <v>72</v>
      </c>
      <c r="C34" s="32">
        <v>0</v>
      </c>
    </row>
    <row r="35" spans="1:3" x14ac:dyDescent="0.2">
      <c r="A35" s="82"/>
      <c r="B35" s="87" t="s">
        <v>135</v>
      </c>
      <c r="C35" s="88"/>
    </row>
    <row r="36" spans="1:3" ht="16" x14ac:dyDescent="0.2">
      <c r="A36" s="82"/>
      <c r="B36" s="37" t="s">
        <v>151</v>
      </c>
      <c r="C36" s="33">
        <v>1</v>
      </c>
    </row>
    <row r="37" spans="1:3" ht="16" x14ac:dyDescent="0.2">
      <c r="A37" s="82"/>
      <c r="B37" s="37" t="s">
        <v>136</v>
      </c>
      <c r="C37" s="34">
        <v>1800000</v>
      </c>
    </row>
    <row r="38" spans="1:3" ht="16" x14ac:dyDescent="0.2">
      <c r="A38" s="82"/>
      <c r="B38" s="37" t="s">
        <v>154</v>
      </c>
      <c r="C38" s="33">
        <v>1</v>
      </c>
    </row>
    <row r="39" spans="1:3" ht="16" x14ac:dyDescent="0.2">
      <c r="A39" s="24" t="s">
        <v>82</v>
      </c>
      <c r="B39" s="94">
        <f>IFERROR(B20*(VLOOKUP(B18,E15:F17,2,0)),16666)</f>
        <v>124883285.39999999</v>
      </c>
      <c r="C39" s="94"/>
    </row>
    <row r="40" spans="1:3" ht="93" customHeight="1" x14ac:dyDescent="0.2">
      <c r="A40" s="36" t="s">
        <v>149</v>
      </c>
      <c r="B40" s="95" t="s">
        <v>182</v>
      </c>
      <c r="C40" s="96"/>
    </row>
    <row r="41" spans="1:3" ht="211.5" customHeight="1" x14ac:dyDescent="0.2">
      <c r="A41" s="36" t="s">
        <v>83</v>
      </c>
      <c r="B41" s="92" t="s">
        <v>183</v>
      </c>
      <c r="C41" s="93"/>
    </row>
    <row r="42" spans="1:3" ht="26" customHeight="1" x14ac:dyDescent="0.2">
      <c r="A42" s="43" t="s">
        <v>140</v>
      </c>
      <c r="B42" s="43"/>
      <c r="C42" s="43"/>
    </row>
    <row r="43" spans="1:3" x14ac:dyDescent="0.2">
      <c r="A43" s="42" t="s">
        <v>141</v>
      </c>
      <c r="B43" s="91"/>
      <c r="C43" s="91"/>
    </row>
    <row r="44" spans="1:3" ht="41" customHeight="1" x14ac:dyDescent="0.2">
      <c r="A44" s="42" t="s">
        <v>139</v>
      </c>
      <c r="B44" s="91"/>
      <c r="C44" s="9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59" t="s">
        <v>84</v>
      </c>
      <c r="B1" s="59"/>
      <c r="C1" s="59"/>
    </row>
    <row r="2" spans="1:3" ht="16" x14ac:dyDescent="0.2">
      <c r="A2" s="20" t="s">
        <v>28</v>
      </c>
      <c r="B2" s="60" t="str">
        <f>'AUTOS NOTA 324'!B2:C2</f>
        <v>APJ31775-116810571</v>
      </c>
      <c r="C2" s="61"/>
    </row>
    <row r="3" spans="1:3" ht="16" x14ac:dyDescent="0.2">
      <c r="A3" s="5" t="s">
        <v>1</v>
      </c>
      <c r="B3" s="48" t="str">
        <f>'AUTOS  NOTA 322'!B2:C2</f>
        <v>41551310300220230002700</v>
      </c>
      <c r="C3" s="48"/>
    </row>
    <row r="4" spans="1:3" ht="16" x14ac:dyDescent="0.2">
      <c r="A4" s="5" t="s">
        <v>2</v>
      </c>
      <c r="B4" s="48" t="str">
        <f>'AUTOS  NOTA 322'!B3:C3</f>
        <v>Juzgado Segundo Civil del Circuito de Pitalito</v>
      </c>
      <c r="C4" s="48"/>
    </row>
    <row r="5" spans="1:3" ht="16" x14ac:dyDescent="0.2">
      <c r="A5" s="5" t="s">
        <v>3</v>
      </c>
      <c r="B5" s="48" t="str">
        <f>'AUTOS  NOTA 322'!B4:C4</f>
        <v xml:space="preserve">Norbey Alexis Rodríguez Acosta, Bancolombia S.A.
Allianz Seguros S.A	</v>
      </c>
      <c r="C5" s="48"/>
    </row>
    <row r="6" spans="1:3" ht="15" customHeight="1" x14ac:dyDescent="0.2">
      <c r="A6" s="5" t="s">
        <v>4</v>
      </c>
      <c r="B6" s="48" t="str">
        <f>'AUTOS  NOTA 322'!B5:C5</f>
        <v>Anyi Carolina Gónzales en representación de sus hijos menores:
- Jose David Celis (hijo- 7 julio 2016 ) (hijo de la víctima)
- Jhon Alejandro Celis (hijo-30 septiembre 2017)  (hijo de la víctima)
- Jeronimo Celis (hijo-23 marzo 2021)  (hijo de la víctima)</v>
      </c>
      <c r="C6" s="48"/>
    </row>
    <row r="7" spans="1:3" ht="15" customHeight="1" x14ac:dyDescent="0.2">
      <c r="A7" s="5" t="s">
        <v>5</v>
      </c>
      <c r="B7" s="48" t="str">
        <f>'AUTOS  NOTA 322'!B6:C6</f>
        <v>LLAMADA EN GARANTIA</v>
      </c>
      <c r="C7" s="48"/>
    </row>
    <row r="8" spans="1:3" ht="15" customHeight="1" x14ac:dyDescent="0.2">
      <c r="A8" s="31" t="s">
        <v>118</v>
      </c>
      <c r="B8" s="48" t="str">
        <f>'AUTOS  NOTA 322'!B7:C8</f>
        <v>Jose Luis Celis Cuellar (Q.E.P.D)</v>
      </c>
      <c r="C8" s="48"/>
    </row>
    <row r="9" spans="1:3" ht="19" customHeight="1" x14ac:dyDescent="0.2">
      <c r="A9" s="5" t="s">
        <v>119</v>
      </c>
      <c r="B9" s="48"/>
      <c r="C9" s="48"/>
    </row>
    <row r="10" spans="1:3" ht="16" x14ac:dyDescent="0.2">
      <c r="A10" s="7" t="s">
        <v>81</v>
      </c>
      <c r="B10" s="103">
        <f>'AUTOS NOTA 324'!B20:C20</f>
        <v>416277618</v>
      </c>
      <c r="C10" s="103"/>
    </row>
    <row r="11" spans="1:3" ht="16" x14ac:dyDescent="0.2">
      <c r="A11" s="7" t="s">
        <v>138</v>
      </c>
      <c r="B11" s="104">
        <f>'AUTOS NOTA 324'!B39:C39</f>
        <v>124883285.39999999</v>
      </c>
      <c r="C11" s="48"/>
    </row>
    <row r="12" spans="1:3" ht="32" x14ac:dyDescent="0.2">
      <c r="A12" s="7" t="s">
        <v>85</v>
      </c>
      <c r="B12" s="101"/>
      <c r="C12" s="102"/>
    </row>
    <row r="13" spans="1:3" ht="48" x14ac:dyDescent="0.2">
      <c r="A13" s="5" t="s">
        <v>86</v>
      </c>
      <c r="B13" s="48"/>
      <c r="C13" s="48"/>
    </row>
    <row r="14" spans="1:3" ht="48" x14ac:dyDescent="0.2">
      <c r="A14" s="5" t="s">
        <v>87</v>
      </c>
      <c r="B14" s="48"/>
      <c r="C14" s="48"/>
    </row>
    <row r="15" spans="1:3" ht="16" x14ac:dyDescent="0.2">
      <c r="A15" s="5" t="s">
        <v>88</v>
      </c>
      <c r="B15" s="6"/>
      <c r="C15" s="6"/>
    </row>
    <row r="16" spans="1:3" ht="16" x14ac:dyDescent="0.2">
      <c r="A16" s="7" t="s">
        <v>89</v>
      </c>
      <c r="B16" s="48"/>
      <c r="C16" s="48"/>
    </row>
    <row r="17" spans="1:3" ht="16" x14ac:dyDescent="0.2">
      <c r="A17" s="6" t="s">
        <v>90</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6640625" customWidth="1"/>
    <col min="13" max="13" width="16" customWidth="1"/>
  </cols>
  <sheetData>
    <row r="1" spans="1:15" x14ac:dyDescent="0.2">
      <c r="A1" s="9" t="s">
        <v>31</v>
      </c>
      <c r="B1" t="s">
        <v>34</v>
      </c>
      <c r="C1" s="9" t="s">
        <v>36</v>
      </c>
      <c r="D1" s="9" t="s">
        <v>91</v>
      </c>
      <c r="E1" s="3" t="s">
        <v>42</v>
      </c>
      <c r="F1" s="2" t="s">
        <v>74</v>
      </c>
      <c r="G1" s="4">
        <v>0</v>
      </c>
      <c r="H1" t="s">
        <v>13</v>
      </c>
      <c r="I1" t="s">
        <v>92</v>
      </c>
      <c r="K1" t="s">
        <v>120</v>
      </c>
      <c r="L1" s="30" t="s">
        <v>152</v>
      </c>
      <c r="M1" t="s">
        <v>93</v>
      </c>
      <c r="N1" t="s">
        <v>74</v>
      </c>
      <c r="O1" t="s">
        <v>142</v>
      </c>
    </row>
    <row r="2" spans="1:15" x14ac:dyDescent="0.2">
      <c r="A2" t="s">
        <v>93</v>
      </c>
      <c r="B2" t="s">
        <v>44</v>
      </c>
      <c r="C2" t="s">
        <v>94</v>
      </c>
      <c r="D2" s="2" t="s">
        <v>95</v>
      </c>
      <c r="E2" s="1" t="s">
        <v>96</v>
      </c>
      <c r="F2" s="2" t="s">
        <v>78</v>
      </c>
      <c r="G2" s="4">
        <v>0.7</v>
      </c>
      <c r="H2" t="s">
        <v>14</v>
      </c>
      <c r="I2" t="s">
        <v>97</v>
      </c>
      <c r="K2" t="s">
        <v>121</v>
      </c>
      <c r="L2" s="30" t="s">
        <v>122</v>
      </c>
      <c r="M2" t="s">
        <v>98</v>
      </c>
      <c r="N2" t="s">
        <v>76</v>
      </c>
      <c r="O2" t="s">
        <v>44</v>
      </c>
    </row>
    <row r="3" spans="1:15" x14ac:dyDescent="0.2">
      <c r="A3" t="s">
        <v>98</v>
      </c>
      <c r="C3" t="s">
        <v>99</v>
      </c>
      <c r="D3" s="2" t="s">
        <v>100</v>
      </c>
      <c r="E3" s="1" t="s">
        <v>101</v>
      </c>
      <c r="F3" s="2" t="s">
        <v>76</v>
      </c>
      <c r="G3" s="4">
        <v>0.3</v>
      </c>
      <c r="H3" t="s">
        <v>102</v>
      </c>
      <c r="I3" t="s">
        <v>103</v>
      </c>
      <c r="L3" s="30" t="s">
        <v>123</v>
      </c>
      <c r="M3" t="s">
        <v>104</v>
      </c>
      <c r="N3" t="s">
        <v>78</v>
      </c>
    </row>
    <row r="4" spans="1:15" x14ac:dyDescent="0.2">
      <c r="A4" t="s">
        <v>104</v>
      </c>
      <c r="C4" t="s">
        <v>37</v>
      </c>
      <c r="E4" s="1" t="s">
        <v>105</v>
      </c>
      <c r="H4" t="s">
        <v>106</v>
      </c>
      <c r="I4" t="s">
        <v>18</v>
      </c>
      <c r="L4" t="s">
        <v>124</v>
      </c>
    </row>
    <row r="5" spans="1:15" x14ac:dyDescent="0.2">
      <c r="A5" t="s">
        <v>107</v>
      </c>
      <c r="E5" s="1" t="s">
        <v>108</v>
      </c>
      <c r="H5" t="s">
        <v>109</v>
      </c>
      <c r="I5" t="s">
        <v>110</v>
      </c>
      <c r="L5" s="30" t="s">
        <v>125</v>
      </c>
    </row>
    <row r="6" spans="1:15" x14ac:dyDescent="0.2">
      <c r="E6" s="1" t="s">
        <v>111</v>
      </c>
      <c r="I6" t="s">
        <v>112</v>
      </c>
      <c r="L6" s="30" t="s">
        <v>153</v>
      </c>
    </row>
    <row r="7" spans="1:15" x14ac:dyDescent="0.2">
      <c r="E7" s="1" t="s">
        <v>113</v>
      </c>
      <c r="I7" t="s">
        <v>145</v>
      </c>
      <c r="L7" s="30" t="s">
        <v>126</v>
      </c>
    </row>
    <row r="8" spans="1:15" x14ac:dyDescent="0.2">
      <c r="E8" s="1" t="s">
        <v>114</v>
      </c>
      <c r="L8" s="30" t="s">
        <v>147</v>
      </c>
    </row>
    <row r="9" spans="1:15" x14ac:dyDescent="0.2">
      <c r="L9" s="30" t="s">
        <v>127</v>
      </c>
    </row>
    <row r="10" spans="1:15" x14ac:dyDescent="0.2">
      <c r="L10" s="30" t="s">
        <v>128</v>
      </c>
    </row>
    <row r="11" spans="1:15" x14ac:dyDescent="0.2">
      <c r="L11" s="30" t="s">
        <v>129</v>
      </c>
    </row>
    <row r="12" spans="1:15" x14ac:dyDescent="0.2">
      <c r="L12" s="30" t="s">
        <v>130</v>
      </c>
    </row>
    <row r="13" spans="1:15" x14ac:dyDescent="0.2">
      <c r="L13" s="30" t="s">
        <v>150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3.xml><?xml version="1.0" encoding="utf-8"?>
<ds:datastoreItem xmlns:ds="http://schemas.openxmlformats.org/officeDocument/2006/customXml" ds:itemID="{23ED4B5E-06A9-4E0B-BC66-D32CA995BA3E}">
  <ds:schemaRefs>
    <ds:schemaRef ds:uri="http://schemas.microsoft.com/office/2006/metadata/properties"/>
    <ds:schemaRef ds:uri="http://purl.org/dc/terms/"/>
    <ds:schemaRef ds:uri="http://purl.org/dc/elements/1.1/"/>
    <ds:schemaRef ds:uri="http://www.w3.org/XML/1998/namespace"/>
    <ds:schemaRef ds:uri="http://schemas.microsoft.com/office/2006/documentManagement/types"/>
    <ds:schemaRef ds:uri="http://purl.org/dc/dcmitype/"/>
    <ds:schemaRef ds:uri="4382931b-6036-484b-ad41-6810b26eb986"/>
    <ds:schemaRef ds:uri="http://schemas.microsoft.com/office/infopath/2007/PartnerControls"/>
    <ds:schemaRef ds:uri="http://schemas.openxmlformats.org/package/2006/metadata/core-properties"/>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2024-08-09T23:09:15Z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