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ngela Maria Arango\Downloads\"/>
    </mc:Choice>
  </mc:AlternateContent>
  <xr:revisionPtr revIDLastSave="0" documentId="8_{16C8B381-454C-4E12-AC07-CEF2A6EF0D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 PAG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4" i="1" l="1"/>
  <c r="I83" i="1"/>
  <c r="I82" i="1"/>
  <c r="E81" i="1"/>
  <c r="F81" i="1" s="1"/>
  <c r="G81" i="1"/>
  <c r="I81" i="1" s="1"/>
  <c r="H81" i="1"/>
  <c r="E9" i="1"/>
  <c r="F9" i="1" s="1"/>
  <c r="E10" i="1"/>
  <c r="F10" i="1" s="1"/>
  <c r="E11" i="1"/>
  <c r="F11" i="1" s="1"/>
  <c r="E7" i="1"/>
  <c r="F7" i="1" s="1"/>
  <c r="I7" i="1" s="1"/>
  <c r="G7" i="1"/>
  <c r="H7" i="1"/>
  <c r="E8" i="1"/>
  <c r="F8" i="1" s="1"/>
  <c r="G8" i="1"/>
  <c r="H8" i="1"/>
  <c r="G9" i="1"/>
  <c r="H9" i="1"/>
  <c r="G10" i="1"/>
  <c r="H10" i="1"/>
  <c r="G11" i="1"/>
  <c r="H11" i="1"/>
  <c r="E12" i="1"/>
  <c r="F12" i="1" s="1"/>
  <c r="G12" i="1"/>
  <c r="H12" i="1"/>
  <c r="E13" i="1"/>
  <c r="F13" i="1" s="1"/>
  <c r="G13" i="1"/>
  <c r="H13" i="1"/>
  <c r="E14" i="1"/>
  <c r="F14" i="1" s="1"/>
  <c r="G14" i="1"/>
  <c r="H14" i="1"/>
  <c r="E15" i="1"/>
  <c r="F15" i="1" s="1"/>
  <c r="G15" i="1"/>
  <c r="H15" i="1"/>
  <c r="E16" i="1"/>
  <c r="F16" i="1" s="1"/>
  <c r="G16" i="1"/>
  <c r="H16" i="1"/>
  <c r="E17" i="1"/>
  <c r="F17" i="1"/>
  <c r="G17" i="1"/>
  <c r="H17" i="1"/>
  <c r="E18" i="1"/>
  <c r="F18" i="1" s="1"/>
  <c r="G18" i="1"/>
  <c r="H18" i="1"/>
  <c r="E19" i="1"/>
  <c r="F19" i="1" s="1"/>
  <c r="G19" i="1"/>
  <c r="H19" i="1"/>
  <c r="E20" i="1"/>
  <c r="F20" i="1" s="1"/>
  <c r="G20" i="1"/>
  <c r="H20" i="1"/>
  <c r="E21" i="1"/>
  <c r="F21" i="1" s="1"/>
  <c r="G21" i="1"/>
  <c r="H21" i="1"/>
  <c r="E22" i="1"/>
  <c r="F22" i="1" s="1"/>
  <c r="G22" i="1"/>
  <c r="H22" i="1"/>
  <c r="E23" i="1"/>
  <c r="F23" i="1" s="1"/>
  <c r="G23" i="1"/>
  <c r="H23" i="1"/>
  <c r="E24" i="1"/>
  <c r="F24" i="1" s="1"/>
  <c r="G24" i="1"/>
  <c r="H24" i="1"/>
  <c r="E25" i="1"/>
  <c r="F25" i="1" s="1"/>
  <c r="G25" i="1"/>
  <c r="H25" i="1"/>
  <c r="E26" i="1"/>
  <c r="F26" i="1" s="1"/>
  <c r="G26" i="1"/>
  <c r="H26" i="1"/>
  <c r="E27" i="1"/>
  <c r="F27" i="1" s="1"/>
  <c r="G27" i="1"/>
  <c r="H27" i="1"/>
  <c r="E28" i="1"/>
  <c r="F28" i="1" s="1"/>
  <c r="G28" i="1"/>
  <c r="H28" i="1"/>
  <c r="E29" i="1"/>
  <c r="F29" i="1" s="1"/>
  <c r="G29" i="1"/>
  <c r="H29" i="1"/>
  <c r="E30" i="1"/>
  <c r="F30" i="1" s="1"/>
  <c r="G30" i="1"/>
  <c r="H30" i="1"/>
  <c r="E31" i="1"/>
  <c r="F31" i="1" s="1"/>
  <c r="G31" i="1"/>
  <c r="H31" i="1"/>
  <c r="E32" i="1"/>
  <c r="F32" i="1" s="1"/>
  <c r="G32" i="1"/>
  <c r="H32" i="1"/>
  <c r="E33" i="1"/>
  <c r="F33" i="1" s="1"/>
  <c r="G33" i="1"/>
  <c r="H33" i="1"/>
  <c r="E34" i="1"/>
  <c r="F34" i="1" s="1"/>
  <c r="G34" i="1"/>
  <c r="H34" i="1"/>
  <c r="E35" i="1"/>
  <c r="F35" i="1" s="1"/>
  <c r="G35" i="1"/>
  <c r="H35" i="1"/>
  <c r="E36" i="1"/>
  <c r="F36" i="1" s="1"/>
  <c r="G36" i="1"/>
  <c r="H36" i="1"/>
  <c r="E37" i="1"/>
  <c r="F37" i="1" s="1"/>
  <c r="G37" i="1"/>
  <c r="H37" i="1"/>
  <c r="E38" i="1"/>
  <c r="F38" i="1" s="1"/>
  <c r="G38" i="1"/>
  <c r="H38" i="1"/>
  <c r="E39" i="1"/>
  <c r="F39" i="1" s="1"/>
  <c r="G39" i="1"/>
  <c r="H39" i="1"/>
  <c r="E40" i="1"/>
  <c r="F40" i="1" s="1"/>
  <c r="G40" i="1"/>
  <c r="H40" i="1"/>
  <c r="E41" i="1"/>
  <c r="F41" i="1" s="1"/>
  <c r="G41" i="1"/>
  <c r="H41" i="1"/>
  <c r="E42" i="1"/>
  <c r="F42" i="1" s="1"/>
  <c r="G42" i="1"/>
  <c r="H42" i="1"/>
  <c r="E43" i="1"/>
  <c r="F43" i="1" s="1"/>
  <c r="G43" i="1"/>
  <c r="H43" i="1"/>
  <c r="E44" i="1"/>
  <c r="F44" i="1" s="1"/>
  <c r="G44" i="1"/>
  <c r="H44" i="1"/>
  <c r="E45" i="1"/>
  <c r="F45" i="1" s="1"/>
  <c r="G45" i="1"/>
  <c r="H45" i="1"/>
  <c r="E46" i="1"/>
  <c r="F46" i="1" s="1"/>
  <c r="G46" i="1"/>
  <c r="H46" i="1"/>
  <c r="E47" i="1"/>
  <c r="F47" i="1" s="1"/>
  <c r="G47" i="1"/>
  <c r="H47" i="1"/>
  <c r="E48" i="1"/>
  <c r="F48" i="1" s="1"/>
  <c r="G48" i="1"/>
  <c r="H48" i="1"/>
  <c r="E49" i="1"/>
  <c r="F49" i="1" s="1"/>
  <c r="G49" i="1"/>
  <c r="H49" i="1"/>
  <c r="E50" i="1"/>
  <c r="F50" i="1" s="1"/>
  <c r="G50" i="1"/>
  <c r="H50" i="1"/>
  <c r="E76" i="1"/>
  <c r="F76" i="1" s="1"/>
  <c r="G76" i="1"/>
  <c r="H76" i="1"/>
  <c r="E77" i="1"/>
  <c r="F77" i="1" s="1"/>
  <c r="G77" i="1"/>
  <c r="H77" i="1"/>
  <c r="E78" i="1"/>
  <c r="F78" i="1" s="1"/>
  <c r="G78" i="1"/>
  <c r="H78" i="1"/>
  <c r="E79" i="1"/>
  <c r="F79" i="1" s="1"/>
  <c r="G79" i="1"/>
  <c r="H79" i="1"/>
  <c r="E80" i="1"/>
  <c r="F80" i="1" s="1"/>
  <c r="G80" i="1"/>
  <c r="I80" i="1" s="1"/>
  <c r="H8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G75" i="1"/>
  <c r="E75" i="1"/>
  <c r="F75" i="1" s="1"/>
  <c r="G74" i="1"/>
  <c r="E74" i="1"/>
  <c r="F74" i="1" s="1"/>
  <c r="G73" i="1"/>
  <c r="E73" i="1"/>
  <c r="F73" i="1" s="1"/>
  <c r="G72" i="1"/>
  <c r="E72" i="1"/>
  <c r="F72" i="1" s="1"/>
  <c r="G71" i="1"/>
  <c r="E71" i="1"/>
  <c r="F71" i="1" s="1"/>
  <c r="G70" i="1"/>
  <c r="E70" i="1"/>
  <c r="F70" i="1" s="1"/>
  <c r="I26" i="1" l="1"/>
  <c r="I23" i="1"/>
  <c r="I14" i="1"/>
  <c r="I10" i="1"/>
  <c r="I22" i="1"/>
  <c r="I18" i="1"/>
  <c r="I15" i="1"/>
  <c r="I29" i="1"/>
  <c r="I21" i="1"/>
  <c r="I13" i="1"/>
  <c r="I46" i="1"/>
  <c r="I27" i="1"/>
  <c r="I19" i="1"/>
  <c r="I11" i="1"/>
  <c r="I25" i="1"/>
  <c r="I24" i="1"/>
  <c r="I17" i="1"/>
  <c r="I16" i="1"/>
  <c r="I9" i="1"/>
  <c r="I8" i="1"/>
  <c r="I28" i="1"/>
  <c r="I20" i="1"/>
  <c r="I12" i="1"/>
  <c r="I49" i="1"/>
  <c r="I42" i="1"/>
  <c r="I41" i="1"/>
  <c r="I38" i="1"/>
  <c r="I34" i="1"/>
  <c r="I33" i="1"/>
  <c r="I43" i="1"/>
  <c r="I48" i="1"/>
  <c r="I32" i="1"/>
  <c r="I35" i="1"/>
  <c r="I40" i="1"/>
  <c r="I44" i="1"/>
  <c r="I47" i="1"/>
  <c r="I45" i="1"/>
  <c r="I39" i="1"/>
  <c r="I37" i="1"/>
  <c r="I31" i="1"/>
  <c r="I30" i="1"/>
  <c r="I36" i="1"/>
  <c r="I50" i="1"/>
  <c r="I78" i="1"/>
  <c r="I79" i="1"/>
  <c r="I77" i="1"/>
  <c r="I76" i="1"/>
  <c r="I70" i="1"/>
  <c r="I74" i="1"/>
  <c r="I71" i="1"/>
  <c r="I75" i="1"/>
  <c r="I72" i="1"/>
  <c r="I73" i="1"/>
  <c r="G69" i="1" l="1"/>
  <c r="E69" i="1"/>
  <c r="F69" i="1" s="1"/>
  <c r="G68" i="1"/>
  <c r="E68" i="1"/>
  <c r="F68" i="1" s="1"/>
  <c r="G67" i="1"/>
  <c r="E67" i="1"/>
  <c r="F67" i="1" s="1"/>
  <c r="G66" i="1"/>
  <c r="E66" i="1"/>
  <c r="F66" i="1" s="1"/>
  <c r="G65" i="1"/>
  <c r="E65" i="1"/>
  <c r="F65" i="1" s="1"/>
  <c r="G64" i="1"/>
  <c r="E64" i="1"/>
  <c r="F64" i="1" s="1"/>
  <c r="G63" i="1"/>
  <c r="E63" i="1"/>
  <c r="F63" i="1" s="1"/>
  <c r="G62" i="1"/>
  <c r="E62" i="1"/>
  <c r="F62" i="1" s="1"/>
  <c r="G61" i="1"/>
  <c r="E61" i="1"/>
  <c r="F61" i="1" s="1"/>
  <c r="G60" i="1"/>
  <c r="E60" i="1"/>
  <c r="F60" i="1" s="1"/>
  <c r="G59" i="1"/>
  <c r="E59" i="1"/>
  <c r="F59" i="1" s="1"/>
  <c r="G58" i="1"/>
  <c r="E58" i="1"/>
  <c r="F58" i="1" s="1"/>
  <c r="G57" i="1"/>
  <c r="E57" i="1"/>
  <c r="F57" i="1" s="1"/>
  <c r="G56" i="1"/>
  <c r="E56" i="1"/>
  <c r="F56" i="1" s="1"/>
  <c r="G55" i="1"/>
  <c r="E55" i="1"/>
  <c r="F55" i="1" s="1"/>
  <c r="G54" i="1"/>
  <c r="E54" i="1"/>
  <c r="F54" i="1" s="1"/>
  <c r="G53" i="1"/>
  <c r="E53" i="1"/>
  <c r="F53" i="1" s="1"/>
  <c r="G52" i="1"/>
  <c r="E52" i="1"/>
  <c r="F52" i="1" s="1"/>
  <c r="G51" i="1"/>
  <c r="E51" i="1"/>
  <c r="F51" i="1" s="1"/>
  <c r="I55" i="1" l="1"/>
  <c r="I51" i="1"/>
  <c r="I59" i="1"/>
  <c r="I67" i="1"/>
  <c r="I63" i="1"/>
  <c r="I53" i="1"/>
  <c r="I57" i="1"/>
  <c r="I61" i="1"/>
  <c r="I65" i="1"/>
  <c r="I69" i="1"/>
  <c r="I54" i="1"/>
  <c r="I58" i="1"/>
  <c r="I62" i="1"/>
  <c r="I66" i="1"/>
  <c r="I52" i="1"/>
  <c r="I56" i="1"/>
  <c r="I60" i="1"/>
  <c r="I64" i="1"/>
  <c r="I68" i="1"/>
</calcChain>
</file>

<file path=xl/sharedStrings.xml><?xml version="1.0" encoding="utf-8"?>
<sst xmlns="http://schemas.openxmlformats.org/spreadsheetml/2006/main" count="16" uniqueCount="15">
  <si>
    <t>LIQUIDACIÓN DEL CREDITO</t>
  </si>
  <si>
    <t xml:space="preserve">CAPITAL </t>
  </si>
  <si>
    <t>FECHA DE EXIGIBILIDAD</t>
  </si>
  <si>
    <t>FECHA INICIAL</t>
  </si>
  <si>
    <t>FECHA FINAL</t>
  </si>
  <si>
    <t>T. EFECTIVA</t>
  </si>
  <si>
    <t>EFECTIVA ANUAL (1.5)</t>
  </si>
  <si>
    <t>NOMINAL MENSUAL</t>
  </si>
  <si>
    <t>FRACCIÓN</t>
  </si>
  <si>
    <t>CAPITAL</t>
  </si>
  <si>
    <t>INTERESES</t>
  </si>
  <si>
    <t>INTERESES:</t>
  </si>
  <si>
    <t>CAPITAL:</t>
  </si>
  <si>
    <t>TOTAL CAPITAL + INTERESES A LA FECHA DE LIQUIDACIÓN</t>
  </si>
  <si>
    <t>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</si>
</sst>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_(* #,##0.00_);_(* \(#,##0.00\);_(* &quot;-&quot;??_);_(@_)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12"/>
      <name val="Helv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5" fontId="9" fillId="0" borderId="0"/>
    <xf numFmtId="9" fontId="6" fillId="0" borderId="0" applyFont="0" applyFill="0" applyBorder="0" applyAlignment="0" applyProtection="0"/>
  </cellStyleXfs>
  <cellXfs count="73"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10" fontId="5" fillId="0" borderId="1" xfId="3" applyNumberFormat="1" applyFont="1" applyBorder="1" applyAlignment="1">
      <alignment horizontal="right"/>
    </xf>
    <xf numFmtId="42" fontId="5" fillId="0" borderId="1" xfId="0" applyNumberFormat="1" applyFont="1" applyBorder="1" applyAlignment="1">
      <alignment horizontal="center" vertical="center"/>
    </xf>
    <xf numFmtId="42" fontId="5" fillId="0" borderId="1" xfId="4" applyNumberFormat="1" applyFont="1" applyBorder="1" applyAlignment="1">
      <alignment horizontal="right" vertical="center"/>
    </xf>
    <xf numFmtId="10" fontId="5" fillId="2" borderId="1" xfId="2" applyNumberFormat="1" applyFont="1" applyFill="1" applyBorder="1" applyAlignment="1">
      <alignment horizontal="center" vertical="center"/>
    </xf>
    <xf numFmtId="10" fontId="5" fillId="0" borderId="1" xfId="2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42" fontId="4" fillId="0" borderId="1" xfId="0" applyNumberFormat="1" applyFont="1" applyBorder="1"/>
    <xf numFmtId="42" fontId="2" fillId="0" borderId="1" xfId="0" applyNumberFormat="1" applyFont="1" applyBorder="1" applyAlignment="1">
      <alignment horizontal="center" vertical="center"/>
    </xf>
    <xf numFmtId="42" fontId="4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42" fontId="4" fillId="3" borderId="1" xfId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0" fontId="6" fillId="0" borderId="4" xfId="5" applyNumberFormat="1" applyFont="1" applyBorder="1" applyAlignment="1">
      <alignment horizontal="center" vertical="center"/>
    </xf>
    <xf numFmtId="10" fontId="6" fillId="0" borderId="5" xfId="5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6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6" xfId="5" applyNumberFormat="1" applyFont="1" applyFill="1" applyBorder="1" applyAlignment="1" applyProtection="1">
      <alignment horizontal="center" vertical="center" wrapText="1"/>
    </xf>
    <xf numFmtId="10" fontId="6" fillId="0" borderId="7" xfId="5" applyNumberFormat="1" applyFont="1" applyFill="1" applyBorder="1" applyAlignment="1" applyProtection="1">
      <alignment horizontal="center" vertical="center" wrapText="1"/>
    </xf>
    <xf numFmtId="10" fontId="6" fillId="0" borderId="7" xfId="5" applyNumberFormat="1" applyFont="1" applyFill="1" applyBorder="1" applyAlignment="1" applyProtection="1">
      <alignment horizontal="center" vertical="center" wrapText="1"/>
    </xf>
    <xf numFmtId="10" fontId="6" fillId="0" borderId="7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8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7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 applyProtection="1">
      <alignment horizontal="center" vertical="center" wrapText="1"/>
    </xf>
    <xf numFmtId="10" fontId="6" fillId="0" borderId="4" xfId="5" applyNumberFormat="1" applyFont="1" applyFill="1" applyBorder="1" applyAlignment="1" applyProtection="1">
      <alignment horizontal="center" vertical="center"/>
    </xf>
  </cellXfs>
  <cellStyles count="7">
    <cellStyle name="Millares_FEBRERO 1" xfId="4" xr:uid="{95688DCF-F5C2-4A1A-9FF1-8C3A03461590}"/>
    <cellStyle name="Moneda [0]" xfId="1" builtinId="7"/>
    <cellStyle name="Normal" xfId="0" builtinId="0"/>
    <cellStyle name="Normal 2" xfId="5" xr:uid="{91B9E0D7-C348-4976-97E7-CA4F01AE194D}"/>
    <cellStyle name="Normal_FEBRERO 1" xfId="3" xr:uid="{04BE9164-BC52-47A0-81AC-9C8D9D7A7600}"/>
    <cellStyle name="Porcentaje" xfId="2" builtinId="5"/>
    <cellStyle name="Porcentaje 2" xfId="6" xr:uid="{9D004089-9BC9-45E0-BE3E-ED95520271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"/>
  <sheetViews>
    <sheetView tabSelected="1" workbookViewId="0">
      <selection activeCell="L6" sqref="L6"/>
    </sheetView>
  </sheetViews>
  <sheetFormatPr baseColWidth="10" defaultColWidth="8.7109375" defaultRowHeight="15" x14ac:dyDescent="0.25"/>
  <cols>
    <col min="1" max="2" width="12.42578125" bestFit="1" customWidth="1"/>
    <col min="3" max="4" width="10.85546875" customWidth="1"/>
    <col min="5" max="5" width="10.85546875"/>
    <col min="6" max="7" width="10.85546875" customWidth="1"/>
    <col min="8" max="9" width="12.42578125" bestFit="1" customWidth="1"/>
    <col min="12" max="12" width="38.85546875" customWidth="1"/>
    <col min="13" max="13" width="36" customWidth="1"/>
  </cols>
  <sheetData>
    <row r="1" spans="1:9" x14ac:dyDescent="0.25">
      <c r="A1" s="23" t="s">
        <v>14</v>
      </c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25"/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6" t="s">
        <v>0</v>
      </c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9" x14ac:dyDescent="0.25">
      <c r="A5" s="15" t="s">
        <v>1</v>
      </c>
      <c r="B5" s="16">
        <v>10195428</v>
      </c>
      <c r="C5" s="15"/>
      <c r="D5" s="15"/>
      <c r="E5" s="15" t="s">
        <v>2</v>
      </c>
      <c r="F5" s="15"/>
      <c r="G5" s="18">
        <v>43313</v>
      </c>
      <c r="H5" s="15"/>
      <c r="I5" s="17"/>
    </row>
    <row r="6" spans="1:9" ht="24" x14ac:dyDescent="0.25">
      <c r="A6" s="19" t="s">
        <v>14</v>
      </c>
      <c r="B6" s="19" t="s">
        <v>3</v>
      </c>
      <c r="C6" s="19" t="s">
        <v>4</v>
      </c>
      <c r="D6" s="19" t="s">
        <v>5</v>
      </c>
      <c r="E6" s="19" t="s">
        <v>6</v>
      </c>
      <c r="F6" s="19" t="s">
        <v>7</v>
      </c>
      <c r="G6" s="19" t="s">
        <v>8</v>
      </c>
      <c r="H6" s="19" t="s">
        <v>9</v>
      </c>
      <c r="I6" s="20" t="s">
        <v>10</v>
      </c>
    </row>
    <row r="7" spans="1:9" x14ac:dyDescent="0.25">
      <c r="A7" s="16">
        <v>10195428</v>
      </c>
      <c r="B7" s="9">
        <v>43313</v>
      </c>
      <c r="C7" s="10">
        <v>43343</v>
      </c>
      <c r="D7" s="29">
        <v>0.19939999999999999</v>
      </c>
      <c r="E7" s="4">
        <f t="shared" ref="E7:E29" si="0">IF(B7="","",D7*1.5)</f>
        <v>0.29909999999999998</v>
      </c>
      <c r="F7" s="4">
        <f t="shared" ref="F7:F29" si="1">IF(E7="","", (POWER((1+E7),(1/12)))-1)</f>
        <v>2.2045464310016527E-2</v>
      </c>
      <c r="G7" s="1">
        <f t="shared" ref="G7:G29" si="2">IF(OR(B7="",C7=""),"Sin fechas",C7-B7)</f>
        <v>30</v>
      </c>
      <c r="H7" s="5">
        <f t="shared" ref="H7:H29" si="3">$B$5</f>
        <v>10195428</v>
      </c>
      <c r="I7" s="6">
        <f t="shared" ref="I7:I29" si="4">IF(G7="","",(($B$5*F7)/30)*G7)</f>
        <v>224762.94409934318</v>
      </c>
    </row>
    <row r="8" spans="1:9" x14ac:dyDescent="0.25">
      <c r="A8" s="16">
        <v>10195428</v>
      </c>
      <c r="B8" s="2">
        <v>43344</v>
      </c>
      <c r="C8" s="11">
        <v>43373</v>
      </c>
      <c r="D8" s="30">
        <v>0.1981</v>
      </c>
      <c r="E8" s="4">
        <f t="shared" si="0"/>
        <v>0.29715000000000003</v>
      </c>
      <c r="F8" s="4">
        <f t="shared" si="1"/>
        <v>2.1917532081249247E-2</v>
      </c>
      <c r="G8" s="1">
        <f t="shared" si="2"/>
        <v>29</v>
      </c>
      <c r="H8" s="5">
        <f t="shared" si="3"/>
        <v>10195428</v>
      </c>
      <c r="I8" s="6">
        <f t="shared" si="4"/>
        <v>216009.9995963313</v>
      </c>
    </row>
    <row r="9" spans="1:9" x14ac:dyDescent="0.25">
      <c r="A9" s="16">
        <v>10195428</v>
      </c>
      <c r="B9" s="9">
        <v>43374</v>
      </c>
      <c r="C9" s="10">
        <v>43404</v>
      </c>
      <c r="D9" s="31">
        <v>0.1963</v>
      </c>
      <c r="E9" s="4">
        <f t="shared" si="0"/>
        <v>0.29444999999999999</v>
      </c>
      <c r="F9" s="4">
        <f t="shared" si="1"/>
        <v>2.1740103800155453E-2</v>
      </c>
      <c r="G9" s="1">
        <f t="shared" si="2"/>
        <v>30</v>
      </c>
      <c r="H9" s="5">
        <f t="shared" si="3"/>
        <v>10195428</v>
      </c>
      <c r="I9" s="6">
        <f t="shared" si="4"/>
        <v>221649.66300701132</v>
      </c>
    </row>
    <row r="10" spans="1:9" x14ac:dyDescent="0.25">
      <c r="A10" s="16">
        <v>10195428</v>
      </c>
      <c r="B10" s="2">
        <v>43405</v>
      </c>
      <c r="C10" s="11">
        <v>43434</v>
      </c>
      <c r="D10" s="32">
        <v>0.19489999999999999</v>
      </c>
      <c r="E10" s="4">
        <f t="shared" si="0"/>
        <v>0.29235</v>
      </c>
      <c r="F10" s="4">
        <f t="shared" si="1"/>
        <v>2.1601869331581591E-2</v>
      </c>
      <c r="G10" s="1">
        <f t="shared" si="2"/>
        <v>29</v>
      </c>
      <c r="H10" s="5">
        <f t="shared" si="3"/>
        <v>10195428</v>
      </c>
      <c r="I10" s="6">
        <f t="shared" si="4"/>
        <v>212898.95998769664</v>
      </c>
    </row>
    <row r="11" spans="1:9" x14ac:dyDescent="0.25">
      <c r="A11" s="16">
        <v>10195428</v>
      </c>
      <c r="B11" s="9">
        <v>43435</v>
      </c>
      <c r="C11" s="10">
        <v>43465</v>
      </c>
      <c r="D11" s="33">
        <v>0.19400000000000001</v>
      </c>
      <c r="E11" s="4">
        <f t="shared" si="0"/>
        <v>0.29100000000000004</v>
      </c>
      <c r="F11" s="4">
        <f t="shared" si="1"/>
        <v>2.1512895544899102E-2</v>
      </c>
      <c r="G11" s="1">
        <f t="shared" si="2"/>
        <v>30</v>
      </c>
      <c r="H11" s="5">
        <f t="shared" si="3"/>
        <v>10195428</v>
      </c>
      <c r="I11" s="6">
        <f t="shared" si="4"/>
        <v>219333.17759953957</v>
      </c>
    </row>
    <row r="12" spans="1:9" x14ac:dyDescent="0.25">
      <c r="A12" s="16">
        <v>10195428</v>
      </c>
      <c r="B12" s="2">
        <v>43466</v>
      </c>
      <c r="C12" s="11">
        <v>43496</v>
      </c>
      <c r="D12" s="34">
        <v>0.19159999999999999</v>
      </c>
      <c r="E12" s="4">
        <f t="shared" si="0"/>
        <v>0.28739999999999999</v>
      </c>
      <c r="F12" s="4">
        <f t="shared" si="1"/>
        <v>2.127521449135017E-2</v>
      </c>
      <c r="G12" s="1">
        <f t="shared" si="2"/>
        <v>30</v>
      </c>
      <c r="H12" s="5">
        <f t="shared" si="3"/>
        <v>10195428</v>
      </c>
      <c r="I12" s="6">
        <f t="shared" si="4"/>
        <v>216909.91753111727</v>
      </c>
    </row>
    <row r="13" spans="1:9" x14ac:dyDescent="0.25">
      <c r="A13" s="16">
        <v>10195428</v>
      </c>
      <c r="B13" s="9">
        <v>43497</v>
      </c>
      <c r="C13" s="10">
        <v>43524</v>
      </c>
      <c r="D13" s="35">
        <v>0.19700000000000001</v>
      </c>
      <c r="E13" s="4">
        <f t="shared" si="0"/>
        <v>0.29549999999999998</v>
      </c>
      <c r="F13" s="4">
        <f t="shared" si="1"/>
        <v>2.1809143962671307E-2</v>
      </c>
      <c r="G13" s="1">
        <f t="shared" si="2"/>
        <v>27</v>
      </c>
      <c r="H13" s="5">
        <f t="shared" si="3"/>
        <v>10195428</v>
      </c>
      <c r="I13" s="6">
        <f t="shared" si="4"/>
        <v>200118.20131174498</v>
      </c>
    </row>
    <row r="14" spans="1:9" x14ac:dyDescent="0.25">
      <c r="A14" s="16">
        <v>10195428</v>
      </c>
      <c r="B14" s="2">
        <v>43525</v>
      </c>
      <c r="C14" s="11">
        <v>43555</v>
      </c>
      <c r="D14" s="36">
        <v>0.19370000000000001</v>
      </c>
      <c r="E14" s="4">
        <f t="shared" si="0"/>
        <v>0.29055000000000003</v>
      </c>
      <c r="F14" s="4">
        <f t="shared" si="1"/>
        <v>2.1483218662772696E-2</v>
      </c>
      <c r="G14" s="1">
        <f t="shared" si="2"/>
        <v>30</v>
      </c>
      <c r="H14" s="5">
        <f t="shared" si="3"/>
        <v>10195428</v>
      </c>
      <c r="I14" s="6">
        <f t="shared" si="4"/>
        <v>219030.6090845553</v>
      </c>
    </row>
    <row r="15" spans="1:9" x14ac:dyDescent="0.25">
      <c r="A15" s="16">
        <v>10195428</v>
      </c>
      <c r="B15" s="9">
        <v>43556</v>
      </c>
      <c r="C15" s="10">
        <v>43585</v>
      </c>
      <c r="D15" s="37">
        <v>0.19320000000000001</v>
      </c>
      <c r="E15" s="4">
        <f t="shared" si="0"/>
        <v>0.2898</v>
      </c>
      <c r="F15" s="4">
        <f t="shared" si="1"/>
        <v>2.1433736106823309E-2</v>
      </c>
      <c r="G15" s="1">
        <f t="shared" si="2"/>
        <v>29</v>
      </c>
      <c r="H15" s="5">
        <f t="shared" si="3"/>
        <v>10195428</v>
      </c>
      <c r="I15" s="6">
        <f t="shared" si="4"/>
        <v>211241.9094731801</v>
      </c>
    </row>
    <row r="16" spans="1:9" x14ac:dyDescent="0.25">
      <c r="A16" s="16">
        <v>10195428</v>
      </c>
      <c r="B16" s="2">
        <v>43586</v>
      </c>
      <c r="C16" s="11">
        <v>43616</v>
      </c>
      <c r="D16" s="38">
        <v>0.19339999999999999</v>
      </c>
      <c r="E16" s="4">
        <f t="shared" si="0"/>
        <v>0.29009999999999997</v>
      </c>
      <c r="F16" s="4">
        <f t="shared" si="1"/>
        <v>2.1453532293473465E-2</v>
      </c>
      <c r="G16" s="1">
        <f t="shared" si="2"/>
        <v>30</v>
      </c>
      <c r="H16" s="5">
        <f t="shared" si="3"/>
        <v>10195428</v>
      </c>
      <c r="I16" s="6">
        <f t="shared" si="4"/>
        <v>218727.94384378358</v>
      </c>
    </row>
    <row r="17" spans="1:9" x14ac:dyDescent="0.25">
      <c r="A17" s="16">
        <v>10195428</v>
      </c>
      <c r="B17" s="9">
        <v>43617</v>
      </c>
      <c r="C17" s="10">
        <v>43646</v>
      </c>
      <c r="D17" s="39">
        <v>0.193</v>
      </c>
      <c r="E17" s="4">
        <f t="shared" si="0"/>
        <v>0.28949999999999998</v>
      </c>
      <c r="F17" s="4">
        <f t="shared" si="1"/>
        <v>2.1413935698951558E-2</v>
      </c>
      <c r="G17" s="1">
        <f t="shared" si="2"/>
        <v>29</v>
      </c>
      <c r="H17" s="5">
        <f t="shared" si="3"/>
        <v>10195428</v>
      </c>
      <c r="I17" s="6">
        <f t="shared" si="4"/>
        <v>211046.76496144728</v>
      </c>
    </row>
    <row r="18" spans="1:9" x14ac:dyDescent="0.25">
      <c r="A18" s="16">
        <v>10195428</v>
      </c>
      <c r="B18" s="2">
        <v>43647</v>
      </c>
      <c r="C18" s="11">
        <v>43677</v>
      </c>
      <c r="D18" s="40">
        <v>0.1928</v>
      </c>
      <c r="E18" s="4">
        <f t="shared" si="0"/>
        <v>0.28920000000000001</v>
      </c>
      <c r="F18" s="4">
        <f t="shared" si="1"/>
        <v>2.1394131067975497E-2</v>
      </c>
      <c r="G18" s="1">
        <f t="shared" si="2"/>
        <v>30</v>
      </c>
      <c r="H18" s="5">
        <f t="shared" si="3"/>
        <v>10195428</v>
      </c>
      <c r="I18" s="6">
        <f t="shared" si="4"/>
        <v>218122.3229261073</v>
      </c>
    </row>
    <row r="19" spans="1:9" x14ac:dyDescent="0.25">
      <c r="A19" s="16">
        <v>10195428</v>
      </c>
      <c r="B19" s="9">
        <v>43678</v>
      </c>
      <c r="C19" s="10">
        <v>43708</v>
      </c>
      <c r="D19" s="41">
        <v>0.19320000000000001</v>
      </c>
      <c r="E19" s="4">
        <f t="shared" si="0"/>
        <v>0.2898</v>
      </c>
      <c r="F19" s="4">
        <f t="shared" si="1"/>
        <v>2.1433736106823309E-2</v>
      </c>
      <c r="G19" s="1">
        <f t="shared" si="2"/>
        <v>30</v>
      </c>
      <c r="H19" s="5">
        <f t="shared" si="3"/>
        <v>10195428</v>
      </c>
      <c r="I19" s="6">
        <f t="shared" si="4"/>
        <v>218526.11324811736</v>
      </c>
    </row>
    <row r="20" spans="1:9" x14ac:dyDescent="0.25">
      <c r="A20" s="16">
        <v>10195428</v>
      </c>
      <c r="B20" s="2">
        <v>43709</v>
      </c>
      <c r="C20" s="11">
        <v>43738</v>
      </c>
      <c r="D20" s="42">
        <v>0.19320000000000001</v>
      </c>
      <c r="E20" s="4">
        <f t="shared" si="0"/>
        <v>0.2898</v>
      </c>
      <c r="F20" s="4">
        <f t="shared" si="1"/>
        <v>2.1433736106823309E-2</v>
      </c>
      <c r="G20" s="1">
        <f t="shared" si="2"/>
        <v>29</v>
      </c>
      <c r="H20" s="5">
        <f t="shared" si="3"/>
        <v>10195428</v>
      </c>
      <c r="I20" s="6">
        <f t="shared" si="4"/>
        <v>211241.9094731801</v>
      </c>
    </row>
    <row r="21" spans="1:9" x14ac:dyDescent="0.25">
      <c r="A21" s="16">
        <v>10195428</v>
      </c>
      <c r="B21" s="9">
        <v>43739</v>
      </c>
      <c r="C21" s="10">
        <v>43769</v>
      </c>
      <c r="D21" s="43">
        <v>0.191</v>
      </c>
      <c r="E21" s="4">
        <f t="shared" si="0"/>
        <v>0.28649999999999998</v>
      </c>
      <c r="F21" s="4">
        <f t="shared" si="1"/>
        <v>2.1215699038257929E-2</v>
      </c>
      <c r="G21" s="1">
        <f t="shared" si="2"/>
        <v>30</v>
      </c>
      <c r="H21" s="5">
        <f t="shared" si="3"/>
        <v>10195428</v>
      </c>
      <c r="I21" s="6">
        <f t="shared" si="4"/>
        <v>216303.13201422797</v>
      </c>
    </row>
    <row r="22" spans="1:9" x14ac:dyDescent="0.25">
      <c r="A22" s="16">
        <v>10195428</v>
      </c>
      <c r="B22" s="2">
        <v>43770</v>
      </c>
      <c r="C22" s="11">
        <v>43799</v>
      </c>
      <c r="D22" s="44">
        <v>0.1903</v>
      </c>
      <c r="E22" s="4">
        <f t="shared" si="0"/>
        <v>0.28544999999999998</v>
      </c>
      <c r="F22" s="4">
        <f t="shared" si="1"/>
        <v>2.1146216086632474E-2</v>
      </c>
      <c r="G22" s="1">
        <f t="shared" si="2"/>
        <v>29</v>
      </c>
      <c r="H22" s="5">
        <f t="shared" si="3"/>
        <v>10195428</v>
      </c>
      <c r="I22" s="6">
        <f t="shared" si="4"/>
        <v>208408.23279757972</v>
      </c>
    </row>
    <row r="23" spans="1:9" x14ac:dyDescent="0.25">
      <c r="A23" s="16">
        <v>10195428</v>
      </c>
      <c r="B23" s="9">
        <v>43800</v>
      </c>
      <c r="C23" s="10">
        <v>43830</v>
      </c>
      <c r="D23" s="45">
        <v>0.18909999999999999</v>
      </c>
      <c r="E23" s="4">
        <f t="shared" si="0"/>
        <v>0.28364999999999996</v>
      </c>
      <c r="F23" s="4">
        <f t="shared" si="1"/>
        <v>2.102698132372427E-2</v>
      </c>
      <c r="G23" s="1">
        <f t="shared" si="2"/>
        <v>30</v>
      </c>
      <c r="H23" s="5">
        <f t="shared" si="3"/>
        <v>10195428</v>
      </c>
      <c r="I23" s="6">
        <f t="shared" si="4"/>
        <v>214379.07414337547</v>
      </c>
    </row>
    <row r="24" spans="1:9" x14ac:dyDescent="0.25">
      <c r="A24" s="16">
        <v>10195428</v>
      </c>
      <c r="B24" s="2">
        <v>43831</v>
      </c>
      <c r="C24" s="11">
        <v>43861</v>
      </c>
      <c r="D24" s="46">
        <v>0.18770000000000001</v>
      </c>
      <c r="E24" s="4">
        <f t="shared" si="0"/>
        <v>0.28155000000000002</v>
      </c>
      <c r="F24" s="4">
        <f t="shared" si="1"/>
        <v>2.0887680238021122E-2</v>
      </c>
      <c r="G24" s="1">
        <f t="shared" si="2"/>
        <v>30</v>
      </c>
      <c r="H24" s="5">
        <f t="shared" si="3"/>
        <v>10195428</v>
      </c>
      <c r="I24" s="6">
        <f t="shared" si="4"/>
        <v>212958.83995376722</v>
      </c>
    </row>
    <row r="25" spans="1:9" x14ac:dyDescent="0.25">
      <c r="A25" s="16">
        <v>10195428</v>
      </c>
      <c r="B25" s="9">
        <v>43862</v>
      </c>
      <c r="C25" s="10">
        <v>43890</v>
      </c>
      <c r="D25" s="47">
        <v>0.19059999999999999</v>
      </c>
      <c r="E25" s="4">
        <f t="shared" si="0"/>
        <v>0.28589999999999999</v>
      </c>
      <c r="F25" s="4">
        <f t="shared" si="1"/>
        <v>2.1176000862688671E-2</v>
      </c>
      <c r="G25" s="1">
        <f t="shared" si="2"/>
        <v>28</v>
      </c>
      <c r="H25" s="5">
        <f t="shared" si="3"/>
        <v>10195428</v>
      </c>
      <c r="I25" s="6">
        <f t="shared" si="4"/>
        <v>201505.16598191491</v>
      </c>
    </row>
    <row r="26" spans="1:9" x14ac:dyDescent="0.25">
      <c r="A26" s="16">
        <v>10195428</v>
      </c>
      <c r="B26" s="2">
        <v>43891</v>
      </c>
      <c r="C26" s="11">
        <v>43921</v>
      </c>
      <c r="D26" s="48">
        <v>0.1895</v>
      </c>
      <c r="E26" s="4">
        <f t="shared" si="0"/>
        <v>0.28425</v>
      </c>
      <c r="F26" s="4">
        <f t="shared" si="1"/>
        <v>2.1066743264638976E-2</v>
      </c>
      <c r="G26" s="1">
        <f t="shared" si="2"/>
        <v>30</v>
      </c>
      <c r="H26" s="5">
        <f t="shared" si="3"/>
        <v>10195428</v>
      </c>
      <c r="I26" s="6">
        <f t="shared" si="4"/>
        <v>214784.46414911162</v>
      </c>
    </row>
    <row r="27" spans="1:9" x14ac:dyDescent="0.25">
      <c r="A27" s="16">
        <v>10195428</v>
      </c>
      <c r="B27" s="9">
        <v>43922</v>
      </c>
      <c r="C27" s="10">
        <v>43951</v>
      </c>
      <c r="D27" s="49">
        <v>0.18690000000000001</v>
      </c>
      <c r="E27" s="4">
        <f t="shared" si="0"/>
        <v>0.28034999999999999</v>
      </c>
      <c r="F27" s="4">
        <f t="shared" si="1"/>
        <v>2.0807985643612081E-2</v>
      </c>
      <c r="G27" s="1">
        <f t="shared" si="2"/>
        <v>29</v>
      </c>
      <c r="H27" s="5">
        <f t="shared" si="3"/>
        <v>10195428</v>
      </c>
      <c r="I27" s="6">
        <f t="shared" si="4"/>
        <v>205074.77547266462</v>
      </c>
    </row>
    <row r="28" spans="1:9" x14ac:dyDescent="0.25">
      <c r="A28" s="16">
        <v>10195428</v>
      </c>
      <c r="B28" s="2">
        <v>43952</v>
      </c>
      <c r="C28" s="11">
        <v>43982</v>
      </c>
      <c r="D28" s="50">
        <v>0.18190000000000001</v>
      </c>
      <c r="E28" s="4">
        <f t="shared" si="0"/>
        <v>0.27285000000000004</v>
      </c>
      <c r="F28" s="4">
        <f t="shared" si="1"/>
        <v>2.0308337615317473E-2</v>
      </c>
      <c r="G28" s="1">
        <f t="shared" si="2"/>
        <v>30</v>
      </c>
      <c r="H28" s="5">
        <f t="shared" si="3"/>
        <v>10195428</v>
      </c>
      <c r="I28" s="6">
        <f t="shared" si="4"/>
        <v>207052.19395666101</v>
      </c>
    </row>
    <row r="29" spans="1:9" x14ac:dyDescent="0.25">
      <c r="A29" s="16">
        <v>10195428</v>
      </c>
      <c r="B29" s="9">
        <v>43983</v>
      </c>
      <c r="C29" s="10">
        <v>44012</v>
      </c>
      <c r="D29" s="51">
        <v>0.1812</v>
      </c>
      <c r="E29" s="4">
        <f t="shared" si="0"/>
        <v>0.27179999999999999</v>
      </c>
      <c r="F29" s="4">
        <f t="shared" si="1"/>
        <v>2.0238171647650516E-2</v>
      </c>
      <c r="G29" s="1">
        <f t="shared" si="2"/>
        <v>29</v>
      </c>
      <c r="H29" s="5">
        <f t="shared" si="3"/>
        <v>10195428</v>
      </c>
      <c r="I29" s="6">
        <f t="shared" si="4"/>
        <v>199458.92782242011</v>
      </c>
    </row>
    <row r="30" spans="1:9" x14ac:dyDescent="0.25">
      <c r="A30" s="16">
        <v>10195428</v>
      </c>
      <c r="B30" s="2">
        <v>44013</v>
      </c>
      <c r="C30" s="11">
        <v>44043</v>
      </c>
      <c r="D30" s="52">
        <v>0.1812</v>
      </c>
      <c r="E30" s="4">
        <f t="shared" ref="E30:E50" si="5">IF(B30="","",D30*1.5)</f>
        <v>0.27179999999999999</v>
      </c>
      <c r="F30" s="4">
        <f t="shared" ref="F30:F50" si="6">IF(E30="","", (POWER((1+E30),(1/12)))-1)</f>
        <v>2.0238171647650516E-2</v>
      </c>
      <c r="G30" s="1">
        <f t="shared" ref="G30:G50" si="7">IF(OR(B30="",C30=""),"Sin fechas",C30-B30)</f>
        <v>30</v>
      </c>
      <c r="H30" s="5">
        <f t="shared" ref="H30:H50" si="8">$B$5</f>
        <v>10195428</v>
      </c>
      <c r="I30" s="6">
        <f t="shared" ref="I30:I50" si="9">IF(G30="","",(($B$5*F30)/30)*G30)</f>
        <v>206336.82188526221</v>
      </c>
    </row>
    <row r="31" spans="1:9" x14ac:dyDescent="0.25">
      <c r="A31" s="16">
        <v>10195428</v>
      </c>
      <c r="B31" s="9">
        <v>44044</v>
      </c>
      <c r="C31" s="10">
        <v>44074</v>
      </c>
      <c r="D31" s="53">
        <v>0.18290000000000001</v>
      </c>
      <c r="E31" s="4">
        <f t="shared" si="5"/>
        <v>0.27434999999999998</v>
      </c>
      <c r="F31" s="4">
        <f t="shared" si="6"/>
        <v>2.040848272831397E-2</v>
      </c>
      <c r="G31" s="1">
        <f t="shared" si="7"/>
        <v>30</v>
      </c>
      <c r="H31" s="5">
        <f t="shared" si="8"/>
        <v>10195428</v>
      </c>
      <c r="I31" s="6">
        <f t="shared" si="9"/>
        <v>208073.21624576865</v>
      </c>
    </row>
    <row r="32" spans="1:9" x14ac:dyDescent="0.25">
      <c r="A32" s="16">
        <v>10195428</v>
      </c>
      <c r="B32" s="2">
        <v>44075</v>
      </c>
      <c r="C32" s="11">
        <v>44104</v>
      </c>
      <c r="D32" s="54">
        <v>0.1835</v>
      </c>
      <c r="E32" s="4">
        <f t="shared" si="5"/>
        <v>0.27524999999999999</v>
      </c>
      <c r="F32" s="4">
        <f t="shared" si="6"/>
        <v>2.0468517942215714E-2</v>
      </c>
      <c r="G32" s="1">
        <f t="shared" si="7"/>
        <v>29</v>
      </c>
      <c r="H32" s="5">
        <f t="shared" si="8"/>
        <v>10195428</v>
      </c>
      <c r="I32" s="6">
        <f t="shared" si="9"/>
        <v>201729.12424834952</v>
      </c>
    </row>
    <row r="33" spans="1:9" x14ac:dyDescent="0.25">
      <c r="A33" s="16">
        <v>10195428</v>
      </c>
      <c r="B33" s="9">
        <v>44105</v>
      </c>
      <c r="C33" s="10">
        <v>44135</v>
      </c>
      <c r="D33" s="55">
        <v>0.18090000000000001</v>
      </c>
      <c r="E33" s="4">
        <f t="shared" si="5"/>
        <v>0.27134999999999998</v>
      </c>
      <c r="F33" s="4">
        <f t="shared" si="6"/>
        <v>2.0208084261774895E-2</v>
      </c>
      <c r="G33" s="1">
        <f t="shared" si="7"/>
        <v>30</v>
      </c>
      <c r="H33" s="5">
        <f t="shared" si="8"/>
        <v>10195428</v>
      </c>
      <c r="I33" s="6">
        <f t="shared" si="9"/>
        <v>206030.06810885909</v>
      </c>
    </row>
    <row r="34" spans="1:9" x14ac:dyDescent="0.25">
      <c r="A34" s="16">
        <v>10195428</v>
      </c>
      <c r="B34" s="2">
        <v>44136</v>
      </c>
      <c r="C34" s="11">
        <v>44165</v>
      </c>
      <c r="D34" s="56">
        <v>0.1784</v>
      </c>
      <c r="E34" s="4">
        <f t="shared" si="5"/>
        <v>0.2676</v>
      </c>
      <c r="F34" s="4">
        <f t="shared" si="6"/>
        <v>1.9956975716262315E-2</v>
      </c>
      <c r="G34" s="1">
        <f t="shared" si="7"/>
        <v>29</v>
      </c>
      <c r="H34" s="5">
        <f t="shared" si="8"/>
        <v>10195428</v>
      </c>
      <c r="I34" s="6">
        <f t="shared" si="9"/>
        <v>196687.57871247083</v>
      </c>
    </row>
    <row r="35" spans="1:9" x14ac:dyDescent="0.25">
      <c r="A35" s="16">
        <v>10195428</v>
      </c>
      <c r="B35" s="9">
        <v>44166</v>
      </c>
      <c r="C35" s="10">
        <v>44196</v>
      </c>
      <c r="D35" s="57">
        <v>0.17460000000000001</v>
      </c>
      <c r="E35" s="4">
        <f t="shared" si="5"/>
        <v>0.26190000000000002</v>
      </c>
      <c r="F35" s="4">
        <f t="shared" si="6"/>
        <v>1.9573983490916769E-2</v>
      </c>
      <c r="G35" s="1">
        <f t="shared" si="7"/>
        <v>30</v>
      </c>
      <c r="H35" s="5">
        <f t="shared" si="8"/>
        <v>10195428</v>
      </c>
      <c r="I35" s="6">
        <f t="shared" si="9"/>
        <v>199565.13935483058</v>
      </c>
    </row>
    <row r="36" spans="1:9" x14ac:dyDescent="0.25">
      <c r="A36" s="16">
        <v>10195428</v>
      </c>
      <c r="B36" s="2">
        <v>44197</v>
      </c>
      <c r="C36" s="11">
        <v>44227</v>
      </c>
      <c r="D36" s="58">
        <v>0.17319999999999999</v>
      </c>
      <c r="E36" s="4">
        <f t="shared" si="5"/>
        <v>0.25979999999999998</v>
      </c>
      <c r="F36" s="4">
        <f t="shared" si="6"/>
        <v>1.9432481245112987E-2</v>
      </c>
      <c r="G36" s="1">
        <f t="shared" si="7"/>
        <v>30</v>
      </c>
      <c r="H36" s="5">
        <f t="shared" si="8"/>
        <v>10195428</v>
      </c>
      <c r="I36" s="6">
        <f t="shared" si="9"/>
        <v>198122.4633958998</v>
      </c>
    </row>
    <row r="37" spans="1:9" x14ac:dyDescent="0.25">
      <c r="A37" s="16">
        <v>10195428</v>
      </c>
      <c r="B37" s="9">
        <v>44228</v>
      </c>
      <c r="C37" s="10">
        <v>44255</v>
      </c>
      <c r="D37" s="59">
        <v>0.1754</v>
      </c>
      <c r="E37" s="4">
        <f t="shared" si="5"/>
        <v>0.2631</v>
      </c>
      <c r="F37" s="4">
        <f t="shared" si="6"/>
        <v>1.9654745030757592E-2</v>
      </c>
      <c r="G37" s="1">
        <f t="shared" si="7"/>
        <v>27</v>
      </c>
      <c r="H37" s="5">
        <f t="shared" si="8"/>
        <v>10195428</v>
      </c>
      <c r="I37" s="6">
        <f t="shared" si="9"/>
        <v>180349.68403750213</v>
      </c>
    </row>
    <row r="38" spans="1:9" x14ac:dyDescent="0.25">
      <c r="A38" s="16">
        <v>10195428</v>
      </c>
      <c r="B38" s="2">
        <v>44256</v>
      </c>
      <c r="C38" s="11">
        <v>44286</v>
      </c>
      <c r="D38" s="60">
        <v>0.1741</v>
      </c>
      <c r="E38" s="4">
        <f t="shared" si="5"/>
        <v>0.26114999999999999</v>
      </c>
      <c r="F38" s="4">
        <f t="shared" si="6"/>
        <v>1.9523471771100809E-2</v>
      </c>
      <c r="G38" s="1">
        <f t="shared" si="7"/>
        <v>30</v>
      </c>
      <c r="H38" s="5">
        <f t="shared" si="8"/>
        <v>10195428</v>
      </c>
      <c r="I38" s="6">
        <f t="shared" si="9"/>
        <v>199050.15075229076</v>
      </c>
    </row>
    <row r="39" spans="1:9" x14ac:dyDescent="0.25">
      <c r="A39" s="16">
        <v>10195428</v>
      </c>
      <c r="B39" s="9">
        <v>44287</v>
      </c>
      <c r="C39" s="10">
        <v>44316</v>
      </c>
      <c r="D39" s="61">
        <v>0.1731</v>
      </c>
      <c r="E39" s="4">
        <f t="shared" si="5"/>
        <v>0.25964999999999999</v>
      </c>
      <c r="F39" s="4">
        <f t="shared" si="6"/>
        <v>1.942236567004052E-2</v>
      </c>
      <c r="G39" s="1">
        <f t="shared" si="7"/>
        <v>29</v>
      </c>
      <c r="H39" s="5">
        <f t="shared" si="8"/>
        <v>10195428</v>
      </c>
      <c r="I39" s="6">
        <f t="shared" si="9"/>
        <v>191418.68641928423</v>
      </c>
    </row>
    <row r="40" spans="1:9" x14ac:dyDescent="0.25">
      <c r="A40" s="16">
        <v>10195428</v>
      </c>
      <c r="B40" s="2">
        <v>44317</v>
      </c>
      <c r="C40" s="11">
        <v>44347</v>
      </c>
      <c r="D40" s="62">
        <v>0.17219999999999999</v>
      </c>
      <c r="E40" s="4">
        <f t="shared" si="5"/>
        <v>0.25829999999999997</v>
      </c>
      <c r="F40" s="4">
        <f t="shared" si="6"/>
        <v>1.9331275772907164E-2</v>
      </c>
      <c r="G40" s="1">
        <f t="shared" si="7"/>
        <v>30</v>
      </c>
      <c r="H40" s="5">
        <f t="shared" si="8"/>
        <v>10195428</v>
      </c>
      <c r="I40" s="6">
        <f t="shared" si="9"/>
        <v>197090.63029081933</v>
      </c>
    </row>
    <row r="41" spans="1:9" x14ac:dyDescent="0.25">
      <c r="A41" s="16">
        <v>10195428</v>
      </c>
      <c r="B41" s="9">
        <v>44348</v>
      </c>
      <c r="C41" s="10">
        <v>44377</v>
      </c>
      <c r="D41" s="63">
        <v>0.1721</v>
      </c>
      <c r="E41" s="4">
        <f t="shared" si="5"/>
        <v>0.25814999999999999</v>
      </c>
      <c r="F41" s="4">
        <f t="shared" si="6"/>
        <v>1.9321149143988858E-2</v>
      </c>
      <c r="G41" s="1">
        <f t="shared" si="7"/>
        <v>29</v>
      </c>
      <c r="H41" s="5">
        <f t="shared" si="8"/>
        <v>10195428</v>
      </c>
      <c r="I41" s="6">
        <f t="shared" si="9"/>
        <v>190421.1388089734</v>
      </c>
    </row>
    <row r="42" spans="1:9" x14ac:dyDescent="0.25">
      <c r="A42" s="16">
        <v>10195428</v>
      </c>
      <c r="B42" s="2">
        <v>44378</v>
      </c>
      <c r="C42" s="11">
        <v>44408</v>
      </c>
      <c r="D42" s="64">
        <v>0.17180000000000001</v>
      </c>
      <c r="E42" s="4">
        <f t="shared" si="5"/>
        <v>0.25770000000000004</v>
      </c>
      <c r="F42" s="4">
        <f t="shared" si="6"/>
        <v>1.9290762615578938E-2</v>
      </c>
      <c r="G42" s="1">
        <f t="shared" si="7"/>
        <v>30</v>
      </c>
      <c r="H42" s="5">
        <f t="shared" si="8"/>
        <v>10195428</v>
      </c>
      <c r="I42" s="6">
        <f t="shared" si="9"/>
        <v>196677.58131222674</v>
      </c>
    </row>
    <row r="43" spans="1:9" x14ac:dyDescent="0.25">
      <c r="A43" s="16">
        <v>10195428</v>
      </c>
      <c r="B43" s="9">
        <v>44409</v>
      </c>
      <c r="C43" s="10">
        <v>44439</v>
      </c>
      <c r="D43" s="65">
        <v>0.1724</v>
      </c>
      <c r="E43" s="4">
        <f t="shared" si="5"/>
        <v>0.2586</v>
      </c>
      <c r="F43" s="4">
        <f t="shared" si="6"/>
        <v>1.9351525711433615E-2</v>
      </c>
      <c r="G43" s="1">
        <f t="shared" si="7"/>
        <v>30</v>
      </c>
      <c r="H43" s="5">
        <f t="shared" si="8"/>
        <v>10195428</v>
      </c>
      <c r="I43" s="6">
        <f t="shared" si="9"/>
        <v>197297.0870810702</v>
      </c>
    </row>
    <row r="44" spans="1:9" x14ac:dyDescent="0.25">
      <c r="A44" s="16">
        <v>10195428</v>
      </c>
      <c r="B44" s="2">
        <v>44440</v>
      </c>
      <c r="C44" s="11">
        <v>44469</v>
      </c>
      <c r="D44" s="66">
        <v>0.1719</v>
      </c>
      <c r="E44" s="4">
        <f t="shared" si="5"/>
        <v>0.25785000000000002</v>
      </c>
      <c r="F44" s="4">
        <f t="shared" si="6"/>
        <v>1.9300892565577765E-2</v>
      </c>
      <c r="G44" s="1">
        <f t="shared" si="7"/>
        <v>29</v>
      </c>
      <c r="H44" s="5">
        <f t="shared" si="8"/>
        <v>10195428</v>
      </c>
      <c r="I44" s="6">
        <f t="shared" si="9"/>
        <v>190221.49847181395</v>
      </c>
    </row>
    <row r="45" spans="1:9" x14ac:dyDescent="0.25">
      <c r="A45" s="16">
        <v>10195428</v>
      </c>
      <c r="B45" s="9">
        <v>44470</v>
      </c>
      <c r="C45" s="10">
        <v>44500</v>
      </c>
      <c r="D45" s="68">
        <v>0.17080000000000001</v>
      </c>
      <c r="E45" s="4">
        <f t="shared" si="5"/>
        <v>0.25619999999999998</v>
      </c>
      <c r="F45" s="4">
        <f t="shared" si="6"/>
        <v>1.9189402159464075E-2</v>
      </c>
      <c r="G45" s="1">
        <f t="shared" si="7"/>
        <v>30</v>
      </c>
      <c r="H45" s="5">
        <f t="shared" si="8"/>
        <v>10195428</v>
      </c>
      <c r="I45" s="6">
        <f t="shared" si="9"/>
        <v>195644.16807986051</v>
      </c>
    </row>
    <row r="46" spans="1:9" x14ac:dyDescent="0.25">
      <c r="A46" s="16">
        <v>10195428</v>
      </c>
      <c r="B46" s="2">
        <v>44501</v>
      </c>
      <c r="C46" s="11">
        <v>44530</v>
      </c>
      <c r="D46" s="67">
        <v>0.17269999999999999</v>
      </c>
      <c r="E46" s="4">
        <f t="shared" si="5"/>
        <v>0.25905</v>
      </c>
      <c r="F46" s="4">
        <f t="shared" si="6"/>
        <v>1.9381892324737526E-2</v>
      </c>
      <c r="G46" s="1">
        <f t="shared" si="7"/>
        <v>29</v>
      </c>
      <c r="H46" s="5">
        <f t="shared" si="8"/>
        <v>10195428</v>
      </c>
      <c r="I46" s="6">
        <f t="shared" si="9"/>
        <v>191019.79811059361</v>
      </c>
    </row>
    <row r="47" spans="1:9" x14ac:dyDescent="0.25">
      <c r="A47" s="16">
        <v>10195428</v>
      </c>
      <c r="B47" s="9">
        <v>44531</v>
      </c>
      <c r="C47" s="10">
        <v>44561</v>
      </c>
      <c r="D47" s="69">
        <v>0.17460000000000001</v>
      </c>
      <c r="E47" s="4">
        <f t="shared" si="5"/>
        <v>0.26190000000000002</v>
      </c>
      <c r="F47" s="4">
        <f t="shared" si="6"/>
        <v>1.9573983490916769E-2</v>
      </c>
      <c r="G47" s="1">
        <f t="shared" si="7"/>
        <v>30</v>
      </c>
      <c r="H47" s="5">
        <f t="shared" si="8"/>
        <v>10195428</v>
      </c>
      <c r="I47" s="6">
        <f t="shared" si="9"/>
        <v>199565.13935483058</v>
      </c>
    </row>
    <row r="48" spans="1:9" x14ac:dyDescent="0.25">
      <c r="A48" s="16">
        <v>10195428</v>
      </c>
      <c r="B48" s="2">
        <v>44562</v>
      </c>
      <c r="C48" s="11">
        <v>44592</v>
      </c>
      <c r="D48" s="70">
        <v>0.17660000000000001</v>
      </c>
      <c r="E48" s="4">
        <f t="shared" si="5"/>
        <v>0.26490000000000002</v>
      </c>
      <c r="F48" s="4">
        <f t="shared" si="6"/>
        <v>1.9775755563363528E-2</v>
      </c>
      <c r="G48" s="1">
        <f t="shared" si="7"/>
        <v>30</v>
      </c>
      <c r="H48" s="5">
        <f t="shared" si="8"/>
        <v>10195428</v>
      </c>
      <c r="I48" s="6">
        <f t="shared" si="9"/>
        <v>201622.29199187231</v>
      </c>
    </row>
    <row r="49" spans="1:9" x14ac:dyDescent="0.25">
      <c r="A49" s="16">
        <v>10195428</v>
      </c>
      <c r="B49" s="9">
        <v>44593</v>
      </c>
      <c r="C49" s="10">
        <v>44620</v>
      </c>
      <c r="D49" s="71">
        <v>0.183</v>
      </c>
      <c r="E49" s="4">
        <f t="shared" si="5"/>
        <v>0.27449999999999997</v>
      </c>
      <c r="F49" s="4">
        <f t="shared" si="6"/>
        <v>2.0418491295787433E-2</v>
      </c>
      <c r="G49" s="1">
        <f t="shared" si="7"/>
        <v>27</v>
      </c>
      <c r="H49" s="5">
        <f t="shared" si="8"/>
        <v>10195428</v>
      </c>
      <c r="I49" s="6">
        <f t="shared" si="9"/>
        <v>187357.73208734472</v>
      </c>
    </row>
    <row r="50" spans="1:9" x14ac:dyDescent="0.25">
      <c r="A50" s="16">
        <v>10195428</v>
      </c>
      <c r="B50" s="2">
        <v>44621</v>
      </c>
      <c r="C50" s="11">
        <v>44651</v>
      </c>
      <c r="D50" s="7">
        <v>0.18390000000000001</v>
      </c>
      <c r="E50" s="4">
        <f t="shared" si="5"/>
        <v>0.27585000000000004</v>
      </c>
      <c r="F50" s="4">
        <f t="shared" si="6"/>
        <v>2.0508519844829598E-2</v>
      </c>
      <c r="G50" s="1">
        <f t="shared" si="7"/>
        <v>30</v>
      </c>
      <c r="H50" s="5">
        <f t="shared" si="8"/>
        <v>10195428</v>
      </c>
      <c r="I50" s="6">
        <f t="shared" si="9"/>
        <v>209093.13746453135</v>
      </c>
    </row>
    <row r="51" spans="1:9" x14ac:dyDescent="0.25">
      <c r="A51" s="16">
        <v>10195428</v>
      </c>
      <c r="B51" s="9">
        <v>44652</v>
      </c>
      <c r="C51" s="10">
        <v>44681</v>
      </c>
      <c r="D51" s="7">
        <v>0.1905</v>
      </c>
      <c r="E51" s="4">
        <f t="shared" ref="E51:E70" si="10">IF(B51="","",D51*1.5)</f>
        <v>0.28575</v>
      </c>
      <c r="F51" s="4">
        <f t="shared" ref="F51:F70" si="11">IF(E51="","", (POWER((1+E51),(1/12)))-1)</f>
        <v>2.1166073665768392E-2</v>
      </c>
      <c r="G51" s="1">
        <f t="shared" ref="G51:G70" si="12">IF(OR(B51="",C51=""),"Sin fechas",C51-B51)</f>
        <v>29</v>
      </c>
      <c r="H51" s="5">
        <f t="shared" ref="H51:H81" si="13">$B$5</f>
        <v>10195428</v>
      </c>
      <c r="I51" s="6">
        <f t="shared" ref="I51:I70" si="14">IF(G51="","",(($B$5*F51)/30)*G51)</f>
        <v>208603.94076530312</v>
      </c>
    </row>
    <row r="52" spans="1:9" x14ac:dyDescent="0.25">
      <c r="A52" s="16">
        <v>10195428</v>
      </c>
      <c r="B52" s="2">
        <v>44682</v>
      </c>
      <c r="C52" s="11">
        <v>44712</v>
      </c>
      <c r="D52" s="7">
        <v>0.1971</v>
      </c>
      <c r="E52" s="4">
        <f t="shared" si="10"/>
        <v>0.29564999999999997</v>
      </c>
      <c r="F52" s="4">
        <f t="shared" si="11"/>
        <v>2.1819002655476094E-2</v>
      </c>
      <c r="G52" s="1">
        <f t="shared" si="12"/>
        <v>30</v>
      </c>
      <c r="H52" s="5">
        <f t="shared" si="13"/>
        <v>10195428</v>
      </c>
      <c r="I52" s="6">
        <f t="shared" si="14"/>
        <v>222454.07060571533</v>
      </c>
    </row>
    <row r="53" spans="1:9" x14ac:dyDescent="0.25">
      <c r="A53" s="16">
        <v>10195428</v>
      </c>
      <c r="B53" s="11">
        <v>44713</v>
      </c>
      <c r="C53" s="11">
        <v>44742</v>
      </c>
      <c r="D53" s="3">
        <v>0.20399999999999999</v>
      </c>
      <c r="E53" s="4">
        <f t="shared" si="10"/>
        <v>0.30599999999999999</v>
      </c>
      <c r="F53" s="4">
        <f t="shared" si="11"/>
        <v>2.2496738540053407E-2</v>
      </c>
      <c r="G53" s="1">
        <f t="shared" si="12"/>
        <v>29</v>
      </c>
      <c r="H53" s="5">
        <f t="shared" si="13"/>
        <v>10195428</v>
      </c>
      <c r="I53" s="6">
        <f t="shared" si="14"/>
        <v>221718.41541927497</v>
      </c>
    </row>
    <row r="54" spans="1:9" x14ac:dyDescent="0.25">
      <c r="A54" s="16">
        <v>10195428</v>
      </c>
      <c r="B54" s="2">
        <v>44743</v>
      </c>
      <c r="C54" s="11">
        <v>44773</v>
      </c>
      <c r="D54" s="3">
        <v>0.21279999999999999</v>
      </c>
      <c r="E54" s="4">
        <f t="shared" si="10"/>
        <v>0.31919999999999998</v>
      </c>
      <c r="F54" s="4">
        <f t="shared" si="11"/>
        <v>2.3353989277085985E-2</v>
      </c>
      <c r="G54" s="1">
        <f t="shared" si="12"/>
        <v>30</v>
      </c>
      <c r="H54" s="5">
        <f t="shared" si="13"/>
        <v>10195428</v>
      </c>
      <c r="I54" s="6">
        <f t="shared" si="14"/>
        <v>238103.91618730221</v>
      </c>
    </row>
    <row r="55" spans="1:9" x14ac:dyDescent="0.25">
      <c r="A55" s="16">
        <v>10195428</v>
      </c>
      <c r="B55" s="11">
        <v>44774</v>
      </c>
      <c r="C55" s="11">
        <v>44804</v>
      </c>
      <c r="D55" s="3">
        <v>0.22209999999999999</v>
      </c>
      <c r="E55" s="4">
        <f t="shared" si="10"/>
        <v>0.33315</v>
      </c>
      <c r="F55" s="4">
        <f t="shared" si="11"/>
        <v>2.4251443652343774E-2</v>
      </c>
      <c r="G55" s="1">
        <f t="shared" si="12"/>
        <v>30</v>
      </c>
      <c r="H55" s="5">
        <f t="shared" si="13"/>
        <v>10195428</v>
      </c>
      <c r="I55" s="6">
        <f t="shared" si="14"/>
        <v>247253.84765352795</v>
      </c>
    </row>
    <row r="56" spans="1:9" x14ac:dyDescent="0.25">
      <c r="A56" s="16">
        <v>10195428</v>
      </c>
      <c r="B56" s="2">
        <v>44805</v>
      </c>
      <c r="C56" s="11">
        <v>44834</v>
      </c>
      <c r="D56" s="3">
        <v>0.23499999999999999</v>
      </c>
      <c r="E56" s="4">
        <f t="shared" si="10"/>
        <v>0.35249999999999998</v>
      </c>
      <c r="F56" s="4">
        <f t="shared" si="11"/>
        <v>2.548215212897964E-2</v>
      </c>
      <c r="G56" s="1">
        <f t="shared" si="12"/>
        <v>29</v>
      </c>
      <c r="H56" s="5">
        <f t="shared" si="13"/>
        <v>10195428</v>
      </c>
      <c r="I56" s="6">
        <f t="shared" si="14"/>
        <v>251141.39907219002</v>
      </c>
    </row>
    <row r="57" spans="1:9" x14ac:dyDescent="0.25">
      <c r="A57" s="16">
        <v>10195428</v>
      </c>
      <c r="B57" s="11">
        <v>44835</v>
      </c>
      <c r="C57" s="11">
        <v>44865</v>
      </c>
      <c r="D57" s="3">
        <v>0.24610000000000001</v>
      </c>
      <c r="E57" s="4">
        <f t="shared" si="10"/>
        <v>0.36915000000000003</v>
      </c>
      <c r="F57" s="4">
        <f t="shared" si="11"/>
        <v>2.6528282142108894E-2</v>
      </c>
      <c r="G57" s="1">
        <f t="shared" si="12"/>
        <v>30</v>
      </c>
      <c r="H57" s="5">
        <f t="shared" si="13"/>
        <v>10195428</v>
      </c>
      <c r="I57" s="6">
        <f t="shared" si="14"/>
        <v>270467.19054355699</v>
      </c>
    </row>
    <row r="58" spans="1:9" x14ac:dyDescent="0.25">
      <c r="A58" s="16">
        <v>10195428</v>
      </c>
      <c r="B58" s="2">
        <v>44866</v>
      </c>
      <c r="C58" s="11">
        <v>44895</v>
      </c>
      <c r="D58" s="3">
        <v>0.25779999999999997</v>
      </c>
      <c r="E58" s="4">
        <f t="shared" si="10"/>
        <v>0.38669999999999993</v>
      </c>
      <c r="F58" s="4">
        <f t="shared" si="11"/>
        <v>2.7618410366888613E-2</v>
      </c>
      <c r="G58" s="1">
        <f t="shared" si="12"/>
        <v>29</v>
      </c>
      <c r="H58" s="5">
        <f t="shared" si="13"/>
        <v>10195428</v>
      </c>
      <c r="I58" s="6">
        <f t="shared" si="14"/>
        <v>272195.46389106422</v>
      </c>
    </row>
    <row r="59" spans="1:9" x14ac:dyDescent="0.25">
      <c r="A59" s="16">
        <v>10195428</v>
      </c>
      <c r="B59" s="11">
        <v>44896</v>
      </c>
      <c r="C59" s="11">
        <v>44926</v>
      </c>
      <c r="D59" s="3">
        <v>0.27639999999999998</v>
      </c>
      <c r="E59" s="4">
        <f t="shared" si="10"/>
        <v>0.41459999999999997</v>
      </c>
      <c r="F59" s="4">
        <f t="shared" si="11"/>
        <v>2.9325672006971892E-2</v>
      </c>
      <c r="G59" s="1">
        <f t="shared" si="12"/>
        <v>30</v>
      </c>
      <c r="H59" s="5">
        <f t="shared" si="13"/>
        <v>10195428</v>
      </c>
      <c r="I59" s="6">
        <f t="shared" si="14"/>
        <v>298987.77749869745</v>
      </c>
    </row>
    <row r="60" spans="1:9" x14ac:dyDescent="0.25">
      <c r="A60" s="16">
        <v>10195428</v>
      </c>
      <c r="B60" s="2">
        <v>44927</v>
      </c>
      <c r="C60" s="11">
        <v>44957</v>
      </c>
      <c r="D60" s="3">
        <v>0.28839999999999999</v>
      </c>
      <c r="E60" s="4">
        <f t="shared" si="10"/>
        <v>0.43259999999999998</v>
      </c>
      <c r="F60" s="4">
        <f t="shared" si="11"/>
        <v>3.041082430433617E-2</v>
      </c>
      <c r="G60" s="1">
        <f t="shared" si="12"/>
        <v>30</v>
      </c>
      <c r="H60" s="5">
        <f t="shared" si="13"/>
        <v>10195428</v>
      </c>
      <c r="I60" s="6">
        <f t="shared" si="14"/>
        <v>310051.36961550952</v>
      </c>
    </row>
    <row r="61" spans="1:9" x14ac:dyDescent="0.25">
      <c r="A61" s="16">
        <v>10195428</v>
      </c>
      <c r="B61" s="11">
        <v>44958</v>
      </c>
      <c r="C61" s="11">
        <v>44985</v>
      </c>
      <c r="D61" s="3">
        <v>0.30180000000000001</v>
      </c>
      <c r="E61" s="4">
        <f t="shared" si="10"/>
        <v>0.45269999999999999</v>
      </c>
      <c r="F61" s="4">
        <f t="shared" si="11"/>
        <v>3.1607904974429113E-2</v>
      </c>
      <c r="G61" s="1">
        <f t="shared" si="12"/>
        <v>27</v>
      </c>
      <c r="H61" s="5">
        <f t="shared" si="13"/>
        <v>10195428</v>
      </c>
      <c r="I61" s="6">
        <f t="shared" si="14"/>
        <v>290030.50745787052</v>
      </c>
    </row>
    <row r="62" spans="1:9" x14ac:dyDescent="0.25">
      <c r="A62" s="16">
        <v>10195428</v>
      </c>
      <c r="B62" s="2">
        <v>44986</v>
      </c>
      <c r="C62" s="11">
        <v>45016</v>
      </c>
      <c r="D62" s="3">
        <v>0.30840000000000001</v>
      </c>
      <c r="E62" s="4">
        <f t="shared" si="10"/>
        <v>0.46260000000000001</v>
      </c>
      <c r="F62" s="4">
        <f t="shared" si="11"/>
        <v>3.2191941393584944E-2</v>
      </c>
      <c r="G62" s="1">
        <f t="shared" si="12"/>
        <v>30</v>
      </c>
      <c r="H62" s="5">
        <f t="shared" si="13"/>
        <v>10195428</v>
      </c>
      <c r="I62" s="6">
        <f t="shared" si="14"/>
        <v>328210.62065851496</v>
      </c>
    </row>
    <row r="63" spans="1:9" x14ac:dyDescent="0.25">
      <c r="A63" s="16">
        <v>10195428</v>
      </c>
      <c r="B63" s="11">
        <v>45017</v>
      </c>
      <c r="C63" s="11">
        <v>45046</v>
      </c>
      <c r="D63" s="3">
        <v>0.31390000000000001</v>
      </c>
      <c r="E63" s="4">
        <f t="shared" si="10"/>
        <v>0.47084999999999999</v>
      </c>
      <c r="F63" s="4">
        <f t="shared" si="11"/>
        <v>3.2675876808137438E-2</v>
      </c>
      <c r="G63" s="1">
        <f t="shared" si="12"/>
        <v>29</v>
      </c>
      <c r="H63" s="5">
        <f t="shared" si="13"/>
        <v>10195428</v>
      </c>
      <c r="I63" s="6">
        <f t="shared" si="14"/>
        <v>322039.73102309392</v>
      </c>
    </row>
    <row r="64" spans="1:9" x14ac:dyDescent="0.25">
      <c r="A64" s="16">
        <v>10195428</v>
      </c>
      <c r="B64" s="2">
        <v>45047</v>
      </c>
      <c r="C64" s="11">
        <v>45077</v>
      </c>
      <c r="D64" s="3">
        <v>0.30270000000000002</v>
      </c>
      <c r="E64" s="4">
        <f t="shared" si="10"/>
        <v>0.45405000000000006</v>
      </c>
      <c r="F64" s="4">
        <f t="shared" si="11"/>
        <v>3.1687760751144545E-2</v>
      </c>
      <c r="G64" s="1">
        <f t="shared" si="12"/>
        <v>30</v>
      </c>
      <c r="H64" s="5">
        <f t="shared" si="13"/>
        <v>10195428</v>
      </c>
      <c r="I64" s="6">
        <f t="shared" si="14"/>
        <v>323070.28321952012</v>
      </c>
    </row>
    <row r="65" spans="1:9" x14ac:dyDescent="0.25">
      <c r="A65" s="16">
        <v>10195428</v>
      </c>
      <c r="B65" s="11">
        <v>45078</v>
      </c>
      <c r="C65" s="11">
        <v>45107</v>
      </c>
      <c r="D65" s="3">
        <v>0.29759999999999998</v>
      </c>
      <c r="E65" s="4">
        <f t="shared" si="10"/>
        <v>0.44639999999999996</v>
      </c>
      <c r="F65" s="4">
        <f t="shared" si="11"/>
        <v>3.1234342878250443E-2</v>
      </c>
      <c r="G65" s="1">
        <f t="shared" si="12"/>
        <v>29</v>
      </c>
      <c r="H65" s="5">
        <f t="shared" si="13"/>
        <v>10195428</v>
      </c>
      <c r="I65" s="6">
        <f t="shared" si="14"/>
        <v>307832.57747776469</v>
      </c>
    </row>
    <row r="66" spans="1:9" x14ac:dyDescent="0.25">
      <c r="A66" s="16">
        <v>10195428</v>
      </c>
      <c r="B66" s="2">
        <v>45108</v>
      </c>
      <c r="C66" s="11">
        <v>45138</v>
      </c>
      <c r="D66" s="3">
        <v>0.29360000000000003</v>
      </c>
      <c r="E66" s="4">
        <f t="shared" si="10"/>
        <v>0.44040000000000001</v>
      </c>
      <c r="F66" s="4">
        <f t="shared" si="11"/>
        <v>3.0877180194344378E-2</v>
      </c>
      <c r="G66" s="1">
        <f t="shared" si="12"/>
        <v>30</v>
      </c>
      <c r="H66" s="5">
        <f t="shared" si="13"/>
        <v>10195428</v>
      </c>
      <c r="I66" s="6">
        <f t="shared" si="14"/>
        <v>314806.06751446408</v>
      </c>
    </row>
    <row r="67" spans="1:9" x14ac:dyDescent="0.25">
      <c r="A67" s="16">
        <v>10195428</v>
      </c>
      <c r="B67" s="11">
        <v>45139</v>
      </c>
      <c r="C67" s="11">
        <v>45169</v>
      </c>
      <c r="D67" s="3">
        <v>0.28749999999999998</v>
      </c>
      <c r="E67" s="4">
        <f t="shared" si="10"/>
        <v>0.43124999999999997</v>
      </c>
      <c r="F67" s="4">
        <f t="shared" si="11"/>
        <v>3.0329872667392177E-2</v>
      </c>
      <c r="G67" s="1">
        <f t="shared" si="12"/>
        <v>30</v>
      </c>
      <c r="H67" s="5">
        <f t="shared" si="13"/>
        <v>10195428</v>
      </c>
      <c r="I67" s="6">
        <f t="shared" si="14"/>
        <v>309226.03302956489</v>
      </c>
    </row>
    <row r="68" spans="1:9" x14ac:dyDescent="0.25">
      <c r="A68" s="16">
        <v>10195428</v>
      </c>
      <c r="B68" s="2">
        <v>45170</v>
      </c>
      <c r="C68" s="11">
        <v>45199</v>
      </c>
      <c r="D68" s="3">
        <v>0.28029999999999999</v>
      </c>
      <c r="E68" s="4">
        <f t="shared" si="10"/>
        <v>0.42044999999999999</v>
      </c>
      <c r="F68" s="4">
        <f t="shared" si="11"/>
        <v>2.9679728036762887E-2</v>
      </c>
      <c r="G68" s="1">
        <f t="shared" si="12"/>
        <v>29</v>
      </c>
      <c r="H68" s="5">
        <f t="shared" si="13"/>
        <v>10195428</v>
      </c>
      <c r="I68" s="6">
        <f t="shared" si="14"/>
        <v>292510.94591645076</v>
      </c>
    </row>
    <row r="69" spans="1:9" x14ac:dyDescent="0.25">
      <c r="A69" s="16">
        <v>10195428</v>
      </c>
      <c r="B69" s="11">
        <v>45200</v>
      </c>
      <c r="C69" s="11">
        <v>45230</v>
      </c>
      <c r="D69" s="3">
        <v>0.26529999999999998</v>
      </c>
      <c r="E69" s="4">
        <f t="shared" si="10"/>
        <v>0.39794999999999997</v>
      </c>
      <c r="F69" s="4">
        <f t="shared" si="11"/>
        <v>2.8310577727206798E-2</v>
      </c>
      <c r="G69" s="1">
        <f t="shared" si="12"/>
        <v>30</v>
      </c>
      <c r="H69" s="5">
        <f t="shared" si="13"/>
        <v>10195428</v>
      </c>
      <c r="I69" s="6">
        <f t="shared" si="14"/>
        <v>288638.45685614058</v>
      </c>
    </row>
    <row r="70" spans="1:9" x14ac:dyDescent="0.25">
      <c r="A70" s="16">
        <v>10195428</v>
      </c>
      <c r="B70" s="2">
        <v>45231</v>
      </c>
      <c r="C70" s="11">
        <v>45260</v>
      </c>
      <c r="D70" s="3">
        <v>0.25519999999999998</v>
      </c>
      <c r="E70" s="4">
        <f t="shared" si="10"/>
        <v>0.38279999999999997</v>
      </c>
      <c r="F70" s="4">
        <f t="shared" si="11"/>
        <v>2.7377257079175044E-2</v>
      </c>
      <c r="G70" s="1">
        <f t="shared" si="12"/>
        <v>29</v>
      </c>
      <c r="H70" s="5">
        <f t="shared" si="13"/>
        <v>10195428</v>
      </c>
      <c r="I70" s="6">
        <f t="shared" si="14"/>
        <v>269818.75827527879</v>
      </c>
    </row>
    <row r="71" spans="1:9" x14ac:dyDescent="0.25">
      <c r="A71" s="16">
        <v>10195428</v>
      </c>
      <c r="B71" s="11">
        <v>45261</v>
      </c>
      <c r="C71" s="11">
        <v>45291</v>
      </c>
      <c r="D71" s="3">
        <v>0.25040000000000001</v>
      </c>
      <c r="E71" s="4">
        <f>IF(B71="","",D71*1.5)</f>
        <v>0.37560000000000004</v>
      </c>
      <c r="F71" s="4">
        <f>IF(E71="","", (POWER((1+E71),(1/12)))-1)</f>
        <v>2.6930408406342421E-2</v>
      </c>
      <c r="G71" s="1">
        <f>IF(OR(B71="",C71=""),"Sin fechas",C71-B71)</f>
        <v>30</v>
      </c>
      <c r="H71" s="5">
        <f t="shared" si="13"/>
        <v>10195428</v>
      </c>
      <c r="I71" s="6">
        <f>IF(G71="","",(($B$5*F71)/30)*G71)</f>
        <v>274567.0399174589</v>
      </c>
    </row>
    <row r="72" spans="1:9" x14ac:dyDescent="0.25">
      <c r="A72" s="16">
        <v>10195428</v>
      </c>
      <c r="B72" s="2">
        <v>45292</v>
      </c>
      <c r="C72" s="11">
        <v>45322</v>
      </c>
      <c r="D72" s="3">
        <v>0.23319999999999999</v>
      </c>
      <c r="E72" s="4">
        <f>IF(B72="","",D72*1.5)</f>
        <v>0.3498</v>
      </c>
      <c r="F72" s="4">
        <f>IF(E72="","", (POWER((1+E72),(1/12)))-1)</f>
        <v>2.5311398067152435E-2</v>
      </c>
      <c r="G72" s="1">
        <f>IF(OR(B72="",C72=""),"Sin fechas",C72-B72)</f>
        <v>30</v>
      </c>
      <c r="H72" s="5">
        <f t="shared" si="13"/>
        <v>10195428</v>
      </c>
      <c r="I72" s="6">
        <f>IF(G72="","",(($B$5*F72)/30)*G72)</f>
        <v>258060.53657299181</v>
      </c>
    </row>
    <row r="73" spans="1:9" x14ac:dyDescent="0.25">
      <c r="A73" s="16">
        <v>10195428</v>
      </c>
      <c r="B73" s="11">
        <v>45323</v>
      </c>
      <c r="C73" s="11">
        <v>45351</v>
      </c>
      <c r="D73" s="8">
        <v>0.2331</v>
      </c>
      <c r="E73" s="4">
        <f>IF(B73="","",D73*1.5)</f>
        <v>0.34965000000000002</v>
      </c>
      <c r="F73" s="4">
        <f>IF(E73="","", (POWER((1+E73),(1/12)))-1)</f>
        <v>2.5301902552775868E-2</v>
      </c>
      <c r="G73" s="1">
        <f>IF(OR(B73="",C73=""),"Sin fechas",C73-B73)</f>
        <v>28</v>
      </c>
      <c r="H73" s="5">
        <f t="shared" si="13"/>
        <v>10195428</v>
      </c>
      <c r="I73" s="6">
        <f>IF(G73="","",(($B$5*F73)/30)*G73)</f>
        <v>240766.14402385306</v>
      </c>
    </row>
    <row r="74" spans="1:9" x14ac:dyDescent="0.25">
      <c r="A74" s="16">
        <v>10195428</v>
      </c>
      <c r="B74" s="2">
        <v>45352</v>
      </c>
      <c r="C74" s="11">
        <v>45382</v>
      </c>
      <c r="D74" s="8">
        <v>0.222</v>
      </c>
      <c r="E74" s="4">
        <f>IF(B74="","",D74*1.5)</f>
        <v>0.33300000000000002</v>
      </c>
      <c r="F74" s="4">
        <f>IF(E74="","", (POWER((1+E74),(1/12)))-1)</f>
        <v>2.4241839479260285E-2</v>
      </c>
      <c r="G74" s="1">
        <f>IF(OR(B74="",C74=""),"Sin fechas",C74-B74)</f>
        <v>30</v>
      </c>
      <c r="H74" s="5">
        <f t="shared" si="13"/>
        <v>10195428</v>
      </c>
      <c r="I74" s="6">
        <f>IF(G74="","",(($B$5*F74)/30)*G74)</f>
        <v>247155.92899835572</v>
      </c>
    </row>
    <row r="75" spans="1:9" x14ac:dyDescent="0.25">
      <c r="A75" s="16">
        <v>10195428</v>
      </c>
      <c r="B75" s="11">
        <v>45383</v>
      </c>
      <c r="C75" s="11">
        <v>45412</v>
      </c>
      <c r="D75" s="8">
        <v>0.22059999999999999</v>
      </c>
      <c r="E75" s="4">
        <f>IF(B75="","",D75*1.5)</f>
        <v>0.33089999999999997</v>
      </c>
      <c r="F75" s="4">
        <f>IF(E75="","", (POWER((1+E75),(1/12)))-1)</f>
        <v>2.4107276932201271E-2</v>
      </c>
      <c r="G75" s="1">
        <f>IF(OR(B75="",C75=""),"Sin fechas",C75-B75)</f>
        <v>29</v>
      </c>
      <c r="H75" s="5">
        <f t="shared" si="13"/>
        <v>10195428</v>
      </c>
      <c r="I75" s="6">
        <f>IF(G75="","",(($B$5*F75)/30)*G75)</f>
        <v>237591.20603037497</v>
      </c>
    </row>
    <row r="76" spans="1:9" x14ac:dyDescent="0.25">
      <c r="A76" s="16">
        <v>10195428</v>
      </c>
      <c r="B76" s="2">
        <v>45413</v>
      </c>
      <c r="C76" s="11">
        <v>45443</v>
      </c>
      <c r="D76" s="8">
        <v>0.2102</v>
      </c>
      <c r="E76" s="4">
        <f t="shared" ref="E76:E81" si="15">IF(B76="","",D76*1.5)</f>
        <v>0.31530000000000002</v>
      </c>
      <c r="F76" s="4">
        <f t="shared" ref="F76:F81" si="16">IF(E76="","", (POWER((1+E76),(1/12)))-1)</f>
        <v>2.3101532064367492E-2</v>
      </c>
      <c r="G76" s="1">
        <f t="shared" ref="G76:G81" si="17">IF(OR(B76="",C76=""),"Sin fechas",C76-B76)</f>
        <v>30</v>
      </c>
      <c r="H76" s="5">
        <f t="shared" si="13"/>
        <v>10195428</v>
      </c>
      <c r="I76" s="6">
        <f t="shared" ref="I76:I79" si="18">IF(G76="","",(($B$5*F76)/30)*G76)</f>
        <v>235530.00685195014</v>
      </c>
    </row>
    <row r="77" spans="1:9" x14ac:dyDescent="0.25">
      <c r="A77" s="16">
        <v>10195428</v>
      </c>
      <c r="B77" s="11">
        <v>45444</v>
      </c>
      <c r="C77" s="11">
        <v>45473</v>
      </c>
      <c r="D77" s="21">
        <v>0.2056</v>
      </c>
      <c r="E77" s="4">
        <f t="shared" si="15"/>
        <v>0.30840000000000001</v>
      </c>
      <c r="F77" s="4">
        <f t="shared" si="16"/>
        <v>2.2653191301707398E-2</v>
      </c>
      <c r="G77" s="1">
        <f t="shared" si="17"/>
        <v>29</v>
      </c>
      <c r="H77" s="5">
        <f t="shared" si="13"/>
        <v>10195428</v>
      </c>
      <c r="I77" s="6">
        <f t="shared" si="18"/>
        <v>223260.34819055794</v>
      </c>
    </row>
    <row r="78" spans="1:9" x14ac:dyDescent="0.25">
      <c r="A78" s="16">
        <v>10195428</v>
      </c>
      <c r="B78" s="2">
        <v>45474</v>
      </c>
      <c r="C78" s="11">
        <v>45504</v>
      </c>
      <c r="D78" s="21">
        <v>0.1966</v>
      </c>
      <c r="E78" s="4">
        <f t="shared" si="15"/>
        <v>0.2949</v>
      </c>
      <c r="F78" s="4">
        <f t="shared" si="16"/>
        <v>2.1769698724889874E-2</v>
      </c>
      <c r="G78" s="1">
        <f t="shared" si="17"/>
        <v>30</v>
      </c>
      <c r="H78" s="5">
        <f t="shared" si="13"/>
        <v>10195428</v>
      </c>
      <c r="I78" s="6">
        <f t="shared" si="18"/>
        <v>221951.39593130653</v>
      </c>
    </row>
    <row r="79" spans="1:9" x14ac:dyDescent="0.25">
      <c r="A79" s="16">
        <v>10195428</v>
      </c>
      <c r="B79" s="11">
        <v>45505</v>
      </c>
      <c r="C79" s="11">
        <v>45535</v>
      </c>
      <c r="D79" s="21">
        <v>0.19470000000000001</v>
      </c>
      <c r="E79" s="4">
        <f t="shared" si="15"/>
        <v>0.29205000000000003</v>
      </c>
      <c r="F79" s="4">
        <f>IF(E79="","", (POWER((1+E79),(1/12)))-1)</f>
        <v>2.1582104744219066E-2</v>
      </c>
      <c r="G79" s="1">
        <f t="shared" si="17"/>
        <v>30</v>
      </c>
      <c r="H79" s="5">
        <f t="shared" si="13"/>
        <v>10195428</v>
      </c>
      <c r="I79" s="6">
        <f t="shared" si="18"/>
        <v>220038.7950081439</v>
      </c>
    </row>
    <row r="80" spans="1:9" ht="15.75" thickBot="1" x14ac:dyDescent="0.3">
      <c r="A80" s="16">
        <v>10195428</v>
      </c>
      <c r="B80" s="2">
        <v>45536</v>
      </c>
      <c r="C80" s="11">
        <v>45565</v>
      </c>
      <c r="D80" s="22">
        <v>0.1923</v>
      </c>
      <c r="E80" s="4">
        <f>IF(B80="","",D80*1.5)</f>
        <v>0.28844999999999998</v>
      </c>
      <c r="F80" s="4">
        <f>IF(E80="","", (POWER((1+E80),(1/12)))-1)</f>
        <v>2.1344601002089014E-2</v>
      </c>
      <c r="G80" s="1">
        <f>IF(OR(B80="",C80=""),"Sin fechas",C80-B80)</f>
        <v>29</v>
      </c>
      <c r="H80" s="5">
        <f t="shared" si="13"/>
        <v>10195428</v>
      </c>
      <c r="I80" s="6">
        <f>IF(G80="","",(($B$5*F80)/30)*G80)</f>
        <v>210363.43128200885</v>
      </c>
    </row>
    <row r="81" spans="1:9" ht="15.75" thickTop="1" x14ac:dyDescent="0.25">
      <c r="A81" s="16">
        <v>10195428</v>
      </c>
      <c r="B81" s="11">
        <v>45566</v>
      </c>
      <c r="C81" s="11">
        <v>45569</v>
      </c>
      <c r="D81" s="72">
        <v>0.18779999999999999</v>
      </c>
      <c r="E81" s="4">
        <f t="shared" ref="E81" si="19">IF(B81="","",D81*1.5)</f>
        <v>0.28170000000000001</v>
      </c>
      <c r="F81" s="4">
        <f>IF(E81="","", (POWER((1+E81),(1/12)))-1)</f>
        <v>2.0897637252162315E-2</v>
      </c>
      <c r="G81" s="1">
        <f t="shared" ref="G81" si="20">IF(OR(B81="",C81=""),"Sin fechas",C81-B81)</f>
        <v>3</v>
      </c>
      <c r="H81" s="5">
        <f t="shared" si="13"/>
        <v>10195428</v>
      </c>
      <c r="I81" s="6">
        <f>IF(G81="","",(($B$5*F81)/30)*G81)</f>
        <v>21306.035597453872</v>
      </c>
    </row>
    <row r="82" spans="1:9" x14ac:dyDescent="0.25">
      <c r="A82" s="28" t="s">
        <v>12</v>
      </c>
      <c r="B82" s="28"/>
      <c r="C82" s="28"/>
      <c r="D82" s="28"/>
      <c r="E82" s="28"/>
      <c r="F82" s="28"/>
      <c r="G82" s="28"/>
      <c r="H82" s="28"/>
      <c r="I82" s="13">
        <f>$B$5</f>
        <v>10195428</v>
      </c>
    </row>
    <row r="83" spans="1:9" x14ac:dyDescent="0.25">
      <c r="A83" s="28" t="s">
        <v>11</v>
      </c>
      <c r="B83" s="28"/>
      <c r="C83" s="28"/>
      <c r="D83" s="28"/>
      <c r="E83" s="28"/>
      <c r="F83" s="28"/>
      <c r="G83" s="28"/>
      <c r="H83" s="28"/>
      <c r="I83" s="12">
        <f>SUM(I7:I80)</f>
        <v>16999364.584137142</v>
      </c>
    </row>
    <row r="84" spans="1:9" x14ac:dyDescent="0.25">
      <c r="A84" s="28" t="s">
        <v>13</v>
      </c>
      <c r="B84" s="28"/>
      <c r="C84" s="28"/>
      <c r="D84" s="28"/>
      <c r="E84" s="28"/>
      <c r="F84" s="28"/>
      <c r="G84" s="28"/>
      <c r="H84" s="28"/>
      <c r="I84" s="14">
        <f>I82+I83</f>
        <v>27194792.584137142</v>
      </c>
    </row>
  </sheetData>
  <mergeCells count="7">
    <mergeCell ref="A83:H83"/>
    <mergeCell ref="A84:H84"/>
    <mergeCell ref="A1:I1"/>
    <mergeCell ref="A2:I2"/>
    <mergeCell ref="A3:I3"/>
    <mergeCell ref="A4:I4"/>
    <mergeCell ref="A82:H82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PAGAS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Zambrano</dc:creator>
  <cp:lastModifiedBy>Ángela María Valencia Arango</cp:lastModifiedBy>
  <dcterms:created xsi:type="dcterms:W3CDTF">2015-06-05T18:19:34Z</dcterms:created>
  <dcterms:modified xsi:type="dcterms:W3CDTF">2024-10-04T21:09:38Z</dcterms:modified>
</cp:coreProperties>
</file>