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JAVIER FERNANDO ACOSTA ROJAS/"/>
    </mc:Choice>
  </mc:AlternateContent>
  <xr:revisionPtr revIDLastSave="54" documentId="13_ncr:1_{FBD5F093-BC9F-410F-A439-566C8E1DFD8F}" xr6:coauthVersionLast="47" xr6:coauthVersionMax="47" xr10:uidLastSave="{FA7A9B18-7C01-4794-8826-973DCEDE912A}"/>
  <bookViews>
    <workbookView xWindow="20370" yWindow="-120" windowWidth="20730" windowHeight="11040" activeTab="1" xr2:uid="{69AAD36E-CAFA-43EB-832F-400E58192986}"/>
  </bookViews>
  <sheets>
    <sheet name="LIQ. PRETENSIONES DEMANDA" sheetId="10" r:id="rId1"/>
    <sheet name="LIQ. FACTURACIÓN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0" l="1"/>
  <c r="B35" i="10"/>
  <c r="F35" i="10" s="1"/>
  <c r="E29" i="10"/>
  <c r="E28" i="10"/>
  <c r="F30" i="10" s="1"/>
  <c r="H26" i="10"/>
  <c r="F34" i="11"/>
  <c r="B31" i="11"/>
  <c r="F31" i="10" l="1"/>
  <c r="F31" i="11"/>
  <c r="E25" i="11"/>
  <c r="E24" i="11"/>
  <c r="H22" i="11"/>
  <c r="E16" i="11"/>
  <c r="E12" i="11"/>
  <c r="F12" i="11" s="1"/>
  <c r="D16" i="11" s="1"/>
  <c r="E8" i="11"/>
  <c r="F8" i="11" s="1"/>
  <c r="F9" i="11" l="1"/>
  <c r="F26" i="11"/>
  <c r="F27" i="11" s="1"/>
  <c r="F16" i="11"/>
  <c r="F13" i="11"/>
  <c r="F17" i="11" l="1"/>
  <c r="E8" i="10"/>
  <c r="F8" i="10" s="1"/>
  <c r="F9" i="10" s="1"/>
  <c r="E20" i="10"/>
  <c r="E16" i="10"/>
  <c r="E12" i="10"/>
  <c r="F12" i="10" s="1"/>
  <c r="F13" i="10" l="1"/>
  <c r="D16" i="10"/>
  <c r="F16" i="10" s="1"/>
  <c r="F17" i="10" s="1"/>
  <c r="F20" i="10"/>
  <c r="F21" i="10" s="1"/>
</calcChain>
</file>

<file path=xl/sharedStrings.xml><?xml version="1.0" encoding="utf-8"?>
<sst xmlns="http://schemas.openxmlformats.org/spreadsheetml/2006/main" count="84" uniqueCount="32">
  <si>
    <t>LIQUIDACIÓN DE LAS PRETENSIONES DE LA DEMANDA</t>
  </si>
  <si>
    <t>DESDE</t>
  </si>
  <si>
    <t>HASTA</t>
  </si>
  <si>
    <t>SALARIO</t>
  </si>
  <si>
    <t>DÍAS</t>
  </si>
  <si>
    <t>TOTAL ADEUDADO</t>
  </si>
  <si>
    <t>PRIMAS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</si>
  <si>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</si>
  <si>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</si>
  <si>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</si>
  <si>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</si>
  <si>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</si>
  <si>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</si>
  <si>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</si>
  <si>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</si>
  <si>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</si>
  <si>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</si>
  <si>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</si>
  <si>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</si>
  <si>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</si>
  <si>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</si>
  <si>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</si>
  <si>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</si>
  <si>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</si>
  <si>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</si>
  <si>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</si>
  <si>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</si>
  <si>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</si>
  <si>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 Liquidación:</t>
  </si>
  <si>
    <t>LIQUIDACIÓN PARA FACTURACIÓN (CONFORME A LOS AMPAROS DE LA PÓLIZA)</t>
  </si>
  <si>
    <t xml:space="preserve">*Nota: Conforme al clausulado que nos envió la compañía, la póliza ampara el pago de salarios, prestaciones sociales e indemnizaciones laborales </t>
  </si>
  <si>
    <t xml:space="preserve">*Nota: La vigencia de la póliza inicia el 20/10/2014 y fenece el 20/10/2018, teniendo en cuenta el término de prescripción trienal. Las prestaciones e indemnizaciones que solicita la parte demandante, se encuentran dentro de la vigencia de la póliza.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</si>
</sst>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44" fontId="9" fillId="4" borderId="1" xfId="0" applyNumberFormat="1" applyFont="1" applyFill="1" applyBorder="1"/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9" fontId="6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8" fontId="9" fillId="4" borderId="1" xfId="0" applyNumberFormat="1" applyFont="1" applyFill="1" applyBorder="1"/>
    <xf numFmtId="165" fontId="3" fillId="3" borderId="1" xfId="0" applyNumberFormat="1" applyFont="1" applyFill="1" applyBorder="1"/>
    <xf numFmtId="165" fontId="4" fillId="0" borderId="0" xfId="0" applyNumberFormat="1" applyFont="1"/>
    <xf numFmtId="0" fontId="9" fillId="4" borderId="1" xfId="0" applyFont="1" applyFill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8" fontId="6" fillId="0" borderId="2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8" fontId="6" fillId="0" borderId="9" xfId="0" applyNumberFormat="1" applyFont="1" applyBorder="1" applyAlignment="1">
      <alignment horizontal="center"/>
    </xf>
    <xf numFmtId="8" fontId="6" fillId="3" borderId="2" xfId="0" applyNumberFormat="1" applyFont="1" applyFill="1" applyBorder="1" applyAlignment="1">
      <alignment horizontal="center"/>
    </xf>
    <xf numFmtId="8" fontId="6" fillId="3" borderId="8" xfId="0" applyNumberFormat="1" applyFont="1" applyFill="1" applyBorder="1" applyAlignment="1">
      <alignment horizontal="center"/>
    </xf>
    <xf numFmtId="8" fontId="6" fillId="3" borderId="9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8" fontId="7" fillId="0" borderId="2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8" fontId="7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center" wrapText="1"/>
    </xf>
  </cellXfs>
  <cellStyles count="7">
    <cellStyle name="Millares" xfId="1" builtinId="3"/>
    <cellStyle name="Millares [0] 2" xfId="4" xr:uid="{3555D9B7-EA0C-4C21-A235-0CD6BE1EC253}"/>
    <cellStyle name="Moneda" xfId="2" builtinId="4"/>
    <cellStyle name="Moneda [0] 2" xfId="6" xr:uid="{40580231-C906-4C03-A65D-3EA45064320D}"/>
    <cellStyle name="Moneda 2" xfId="5" xr:uid="{60B0EB24-56E2-4FB9-B187-077D7FCBAA8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9CC-80A3-46FE-AADB-EF5FED6064B5}">
  <dimension ref="B5:I37"/>
  <sheetViews>
    <sheetView zoomScale="115" zoomScaleNormal="115" workbookViewId="0">
      <selection activeCell="H9" sqref="H9"/>
    </sheetView>
  </sheetViews>
  <sheetFormatPr baseColWidth="10" defaultColWidth="11.42578125" defaultRowHeight="15" x14ac:dyDescent="0.25"/>
  <cols>
    <col min="2" max="2" width="16.42578125" style="7" customWidth="1"/>
    <col min="3" max="4" width="11.42578125" style="7"/>
    <col min="5" max="5" width="22.7109375" style="7" bestFit="1" customWidth="1"/>
    <col min="6" max="6" width="18.85546875" style="7" customWidth="1"/>
    <col min="7" max="7" width="11.42578125" style="7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6" ht="15" customHeight="1" x14ac:dyDescent="0.25">
      <c r="B5" s="43" t="s">
        <v>0</v>
      </c>
      <c r="C5" s="43"/>
      <c r="D5" s="43"/>
      <c r="E5" s="43"/>
      <c r="F5" s="43"/>
    </row>
    <row r="7" spans="2:6" x14ac:dyDescent="0.25">
      <c r="B7" s="1" t="s">
        <v>1</v>
      </c>
      <c r="C7" s="1" t="s">
        <v>2</v>
      </c>
      <c r="D7" s="1" t="s">
        <v>3</v>
      </c>
      <c r="E7" s="1" t="s">
        <v>4</v>
      </c>
      <c r="F7" s="2" t="s">
        <v>6</v>
      </c>
    </row>
    <row r="8" spans="2:6" x14ac:dyDescent="0.25">
      <c r="B8" s="3">
        <v>42290</v>
      </c>
      <c r="C8" s="3">
        <v>42346</v>
      </c>
      <c r="D8" s="4">
        <v>1750000</v>
      </c>
      <c r="E8" s="4">
        <f>DAYS360(B8,C8)+1</f>
        <v>56</v>
      </c>
      <c r="F8" s="5">
        <f>(D8*E8)/360</f>
        <v>272222.22222222225</v>
      </c>
    </row>
    <row r="9" spans="2:6" x14ac:dyDescent="0.25">
      <c r="B9" s="44" t="s">
        <v>5</v>
      </c>
      <c r="C9" s="44"/>
      <c r="D9" s="44"/>
      <c r="E9" s="44"/>
      <c r="F9" s="6">
        <f>SUM(F8:F8)</f>
        <v>272222.22222222225</v>
      </c>
    </row>
    <row r="11" spans="2:6" x14ac:dyDescent="0.25">
      <c r="B11" s="1" t="s">
        <v>1</v>
      </c>
      <c r="C11" s="1" t="s">
        <v>2</v>
      </c>
      <c r="D11" s="1" t="s">
        <v>3</v>
      </c>
      <c r="E11" s="1" t="s">
        <v>4</v>
      </c>
      <c r="F11" s="2" t="s">
        <v>7</v>
      </c>
    </row>
    <row r="12" spans="2:6" x14ac:dyDescent="0.25">
      <c r="B12" s="3">
        <v>42290</v>
      </c>
      <c r="C12" s="3">
        <v>42346</v>
      </c>
      <c r="D12" s="4">
        <v>1750000</v>
      </c>
      <c r="E12" s="4">
        <f>DAYS360(B12,C12)+1</f>
        <v>56</v>
      </c>
      <c r="F12" s="5">
        <f>(D12*E12)/360</f>
        <v>272222.22222222225</v>
      </c>
    </row>
    <row r="13" spans="2:6" x14ac:dyDescent="0.25">
      <c r="B13" s="44" t="s">
        <v>5</v>
      </c>
      <c r="C13" s="44"/>
      <c r="D13" s="44"/>
      <c r="E13" s="44"/>
      <c r="F13" s="6">
        <f>SUM(F12:F12)</f>
        <v>272222.22222222225</v>
      </c>
    </row>
    <row r="15" spans="2:6" x14ac:dyDescent="0.25">
      <c r="B15" s="1" t="s">
        <v>1</v>
      </c>
      <c r="C15" s="1" t="s">
        <v>2</v>
      </c>
      <c r="D15" s="1" t="s">
        <v>7</v>
      </c>
      <c r="E15" s="1" t="s">
        <v>4</v>
      </c>
      <c r="F15" s="2" t="s">
        <v>8</v>
      </c>
    </row>
    <row r="16" spans="2:6" x14ac:dyDescent="0.25">
      <c r="B16" s="3">
        <v>42290</v>
      </c>
      <c r="C16" s="3">
        <v>42346</v>
      </c>
      <c r="D16" s="4">
        <f>F12</f>
        <v>272222.22222222225</v>
      </c>
      <c r="E16" s="4">
        <f>DAYS360(B16,C16)+1</f>
        <v>56</v>
      </c>
      <c r="F16" s="4">
        <f>(D16*E16*0.12)/360</f>
        <v>5081.4814814814818</v>
      </c>
    </row>
    <row r="17" spans="2:9" x14ac:dyDescent="0.25">
      <c r="B17" s="44" t="s">
        <v>5</v>
      </c>
      <c r="C17" s="44"/>
      <c r="D17" s="44"/>
      <c r="E17" s="44"/>
      <c r="F17" s="6">
        <f>SUM(F16:F16)</f>
        <v>5081.4814814814818</v>
      </c>
    </row>
    <row r="19" spans="2:9" x14ac:dyDescent="0.25">
      <c r="B19" s="1" t="s">
        <v>1</v>
      </c>
      <c r="C19" s="1" t="s">
        <v>2</v>
      </c>
      <c r="D19" s="1" t="s">
        <v>3</v>
      </c>
      <c r="E19" s="1" t="s">
        <v>4</v>
      </c>
      <c r="F19" s="2" t="s">
        <v>9</v>
      </c>
    </row>
    <row r="20" spans="2:9" x14ac:dyDescent="0.25">
      <c r="B20" s="3">
        <v>42290</v>
      </c>
      <c r="C20" s="3">
        <v>42346</v>
      </c>
      <c r="D20" s="4">
        <v>1750000</v>
      </c>
      <c r="E20" s="4">
        <f t="shared" ref="E20" si="0">DAYS360(B20,C20)+1</f>
        <v>56</v>
      </c>
      <c r="F20" s="4">
        <f>(D20*E20)/720</f>
        <v>136111.11111111112</v>
      </c>
    </row>
    <row r="21" spans="2:9" x14ac:dyDescent="0.25">
      <c r="B21" s="44" t="s">
        <v>5</v>
      </c>
      <c r="C21" s="44"/>
      <c r="D21" s="44"/>
      <c r="E21" s="44"/>
      <c r="F21" s="6">
        <f>SUM(F20:F20)</f>
        <v>136111.11111111112</v>
      </c>
    </row>
    <row r="23" spans="2:9" x14ac:dyDescent="0.25">
      <c r="B23" s="46" t="s">
        <v>10</v>
      </c>
      <c r="C23" s="47"/>
      <c r="D23" s="47"/>
      <c r="E23" s="47"/>
      <c r="F23" s="47"/>
      <c r="G23" s="47"/>
      <c r="H23" s="47"/>
      <c r="I23" s="48"/>
    </row>
    <row r="24" spans="2:9" x14ac:dyDescent="0.25">
      <c r="B24" s="49"/>
      <c r="C24" s="49"/>
      <c r="D24" s="49"/>
      <c r="E24" s="17" t="s">
        <v>11</v>
      </c>
      <c r="F24" s="17" t="s">
        <v>12</v>
      </c>
      <c r="G24" s="17" t="s">
        <v>13</v>
      </c>
      <c r="H24" s="38" t="s">
        <v>14</v>
      </c>
      <c r="I24" s="38"/>
    </row>
    <row r="25" spans="2:9" x14ac:dyDescent="0.25">
      <c r="B25" s="42" t="s">
        <v>15</v>
      </c>
      <c r="C25" s="42"/>
      <c r="D25" s="42"/>
      <c r="E25" s="9">
        <v>2015</v>
      </c>
      <c r="F25" s="9">
        <v>12</v>
      </c>
      <c r="G25" s="18">
        <v>8</v>
      </c>
      <c r="H25" s="20" t="s">
        <v>16</v>
      </c>
      <c r="I25" s="21" t="s">
        <v>17</v>
      </c>
    </row>
    <row r="26" spans="2:9" x14ac:dyDescent="0.25">
      <c r="B26" s="42" t="s">
        <v>18</v>
      </c>
      <c r="C26" s="42"/>
      <c r="D26" s="42"/>
      <c r="E26" s="14">
        <v>2015</v>
      </c>
      <c r="F26" s="14">
        <v>10</v>
      </c>
      <c r="G26" s="19">
        <v>13</v>
      </c>
      <c r="H26" s="22">
        <f>(E25-E26)*360+(F25-F26)*30+(G25-G26+1)</f>
        <v>56</v>
      </c>
      <c r="I26" s="23"/>
    </row>
    <row r="27" spans="2:9" x14ac:dyDescent="0.25">
      <c r="B27" s="42" t="s">
        <v>19</v>
      </c>
      <c r="C27" s="42"/>
      <c r="D27" s="42"/>
      <c r="E27" s="39">
        <v>1750000</v>
      </c>
      <c r="F27" s="40"/>
      <c r="G27" s="40"/>
      <c r="H27" s="40"/>
      <c r="I27" s="41"/>
    </row>
    <row r="28" spans="2:9" x14ac:dyDescent="0.25">
      <c r="B28" s="42" t="s">
        <v>20</v>
      </c>
      <c r="C28" s="42"/>
      <c r="D28" s="42"/>
      <c r="E28" s="29">
        <f>E27/30</f>
        <v>58333.333333333336</v>
      </c>
      <c r="F28" s="30"/>
      <c r="G28" s="30"/>
      <c r="H28" s="30"/>
      <c r="I28" s="31"/>
    </row>
    <row r="29" spans="2:9" x14ac:dyDescent="0.25">
      <c r="B29" s="42" t="s">
        <v>21</v>
      </c>
      <c r="C29" s="42"/>
      <c r="D29" s="42"/>
      <c r="E29" s="29">
        <f>E27</f>
        <v>1750000</v>
      </c>
      <c r="F29" s="30"/>
      <c r="G29" s="30"/>
      <c r="H29" s="30"/>
      <c r="I29" s="31"/>
    </row>
    <row r="30" spans="2:9" x14ac:dyDescent="0.25">
      <c r="B30" s="42" t="s">
        <v>22</v>
      </c>
      <c r="C30" s="42"/>
      <c r="D30" s="42"/>
      <c r="E30" s="15"/>
      <c r="F30" s="29">
        <f>E30*20*E28</f>
        <v>0</v>
      </c>
      <c r="G30" s="30"/>
      <c r="H30" s="30"/>
      <c r="I30" s="31"/>
    </row>
    <row r="31" spans="2:9" x14ac:dyDescent="0.25">
      <c r="B31" s="45" t="s">
        <v>23</v>
      </c>
      <c r="C31" s="45"/>
      <c r="D31" s="45"/>
      <c r="E31" s="10"/>
      <c r="F31" s="32">
        <f>E29+F30</f>
        <v>1750000</v>
      </c>
      <c r="G31" s="33"/>
      <c r="H31" s="33"/>
      <c r="I31" s="34"/>
    </row>
    <row r="32" spans="2:9" x14ac:dyDescent="0.25">
      <c r="B32" s="11"/>
      <c r="C32" s="11"/>
      <c r="D32" s="11"/>
      <c r="E32" s="12"/>
      <c r="F32" s="13"/>
    </row>
    <row r="33" spans="2:7" x14ac:dyDescent="0.25">
      <c r="B33" s="36" t="s">
        <v>24</v>
      </c>
      <c r="C33" s="36"/>
      <c r="D33" s="36"/>
      <c r="E33" s="36"/>
      <c r="F33" s="36"/>
    </row>
    <row r="34" spans="2:7" x14ac:dyDescent="0.25">
      <c r="B34" s="37" t="s">
        <v>25</v>
      </c>
      <c r="C34" s="37"/>
      <c r="D34" s="37" t="s">
        <v>26</v>
      </c>
      <c r="E34" s="37"/>
      <c r="F34" s="8" t="s">
        <v>27</v>
      </c>
    </row>
    <row r="35" spans="2:7" x14ac:dyDescent="0.25">
      <c r="B35" s="28">
        <f>(1750000/30)</f>
        <v>58333.333333333336</v>
      </c>
      <c r="C35" s="28"/>
      <c r="D35" s="35">
        <v>720</v>
      </c>
      <c r="E35" s="35"/>
      <c r="F35" s="25">
        <f>B35*D35</f>
        <v>42000000</v>
      </c>
      <c r="G35" s="26"/>
    </row>
    <row r="37" spans="2:7" x14ac:dyDescent="0.25">
      <c r="B37" s="27" t="s">
        <v>28</v>
      </c>
      <c r="C37" s="27"/>
      <c r="D37" s="27"/>
      <c r="E37" s="27"/>
      <c r="F37" s="16">
        <f>SUM(F9+F13+F17+F21+F31+F35)</f>
        <v>44435637.037037037</v>
      </c>
    </row>
  </sheetData>
  <mergeCells count="26">
    <mergeCell ref="B5:F5"/>
    <mergeCell ref="B9:E9"/>
    <mergeCell ref="B31:D31"/>
    <mergeCell ref="B23:I23"/>
    <mergeCell ref="B28:D28"/>
    <mergeCell ref="B29:D29"/>
    <mergeCell ref="B30:D30"/>
    <mergeCell ref="B13:E13"/>
    <mergeCell ref="B17:E17"/>
    <mergeCell ref="B21:E21"/>
    <mergeCell ref="B24:D24"/>
    <mergeCell ref="B25:D25"/>
    <mergeCell ref="H24:I24"/>
    <mergeCell ref="E27:I27"/>
    <mergeCell ref="E28:I28"/>
    <mergeCell ref="E29:I29"/>
    <mergeCell ref="B26:D26"/>
    <mergeCell ref="B27:D27"/>
    <mergeCell ref="B37:E37"/>
    <mergeCell ref="B35:C35"/>
    <mergeCell ref="F30:I30"/>
    <mergeCell ref="F31:I31"/>
    <mergeCell ref="D35:E35"/>
    <mergeCell ref="B33:F33"/>
    <mergeCell ref="B34:C34"/>
    <mergeCell ref="D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A5:P34"/>
  <sheetViews>
    <sheetView tabSelected="1" zoomScale="115" zoomScaleNormal="115" workbookViewId="0">
      <selection activeCell="J13" sqref="J13"/>
    </sheetView>
  </sheetViews>
  <sheetFormatPr baseColWidth="10" defaultColWidth="11.42578125" defaultRowHeight="15" x14ac:dyDescent="0.25"/>
  <cols>
    <col min="2" max="2" width="16.42578125" style="7" customWidth="1"/>
    <col min="3" max="4" width="11.42578125" style="7"/>
    <col min="5" max="5" width="22.7109375" style="7" bestFit="1" customWidth="1"/>
    <col min="6" max="6" width="18.85546875" style="7" customWidth="1"/>
    <col min="7" max="7" width="11.42578125" style="7"/>
    <col min="10" max="10" width="13.140625" bestFit="1" customWidth="1"/>
    <col min="11" max="11" width="15.28515625" bestFit="1" customWidth="1"/>
    <col min="12" max="12" width="22.7109375" bestFit="1" customWidth="1"/>
  </cols>
  <sheetData>
    <row r="5" spans="1:16" x14ac:dyDescent="0.25">
      <c r="B5" s="43" t="s">
        <v>29</v>
      </c>
      <c r="C5" s="43"/>
      <c r="D5" s="43"/>
      <c r="E5" s="43"/>
      <c r="F5" s="43"/>
      <c r="H5" s="50" t="s">
        <v>30</v>
      </c>
      <c r="I5" s="50"/>
      <c r="J5" s="50"/>
      <c r="K5" s="50"/>
    </row>
    <row r="6" spans="1:16" x14ac:dyDescent="0.25">
      <c r="H6" s="50"/>
      <c r="I6" s="50"/>
      <c r="J6" s="50"/>
      <c r="K6" s="50"/>
    </row>
    <row r="7" spans="1:16" x14ac:dyDescent="0.25">
      <c r="B7" s="1" t="s">
        <v>1</v>
      </c>
      <c r="C7" s="1" t="s">
        <v>2</v>
      </c>
      <c r="D7" s="1" t="s">
        <v>3</v>
      </c>
      <c r="E7" s="1" t="s">
        <v>4</v>
      </c>
      <c r="F7" s="2" t="s">
        <v>6</v>
      </c>
      <c r="H7" s="50"/>
      <c r="I7" s="50"/>
      <c r="J7" s="50"/>
      <c r="K7" s="50"/>
    </row>
    <row r="8" spans="1:16" x14ac:dyDescent="0.25">
      <c r="B8" s="3">
        <v>42290</v>
      </c>
      <c r="C8" s="3">
        <v>42346</v>
      </c>
      <c r="D8" s="4">
        <v>1750000</v>
      </c>
      <c r="E8" s="4">
        <f>DAYS360(B8,C8)+1</f>
        <v>56</v>
      </c>
      <c r="F8" s="5">
        <f>(D8*E8)/360</f>
        <v>272222.22222222225</v>
      </c>
    </row>
    <row r="9" spans="1:16" s="7" customFormat="1" ht="15" customHeight="1" x14ac:dyDescent="0.25">
      <c r="A9"/>
      <c r="B9" s="44" t="s">
        <v>5</v>
      </c>
      <c r="C9" s="44"/>
      <c r="D9" s="44"/>
      <c r="E9" s="44"/>
      <c r="F9" s="6">
        <f>SUM(F8:F8)</f>
        <v>272222.22222222225</v>
      </c>
      <c r="H9" s="51" t="s">
        <v>31</v>
      </c>
      <c r="I9" s="51"/>
      <c r="J9" s="51"/>
      <c r="K9" s="51"/>
      <c r="L9"/>
      <c r="M9"/>
      <c r="N9"/>
      <c r="O9"/>
      <c r="P9"/>
    </row>
    <row r="10" spans="1:16" x14ac:dyDescent="0.25">
      <c r="H10" s="51"/>
      <c r="I10" s="51"/>
      <c r="J10" s="51"/>
      <c r="K10" s="51"/>
    </row>
    <row r="11" spans="1:16" s="7" customFormat="1" x14ac:dyDescent="0.25">
      <c r="A11"/>
      <c r="B11" s="1" t="s">
        <v>1</v>
      </c>
      <c r="C11" s="1" t="s">
        <v>2</v>
      </c>
      <c r="D11" s="1" t="s">
        <v>3</v>
      </c>
      <c r="E11" s="1" t="s">
        <v>4</v>
      </c>
      <c r="F11" s="2" t="s">
        <v>7</v>
      </c>
      <c r="H11" s="51"/>
      <c r="I11" s="51"/>
      <c r="J11" s="51"/>
      <c r="K11" s="51"/>
      <c r="L11"/>
      <c r="M11"/>
      <c r="N11"/>
      <c r="O11"/>
      <c r="P11"/>
    </row>
    <row r="12" spans="1:16" s="7" customFormat="1" x14ac:dyDescent="0.25">
      <c r="A12"/>
      <c r="B12" s="3">
        <v>42290</v>
      </c>
      <c r="C12" s="3">
        <v>42346</v>
      </c>
      <c r="D12" s="4">
        <v>1750000</v>
      </c>
      <c r="E12" s="4">
        <f>DAYS360(B12,C12)+1</f>
        <v>56</v>
      </c>
      <c r="F12" s="5">
        <f>(D12*E12)/360</f>
        <v>272222.22222222225</v>
      </c>
      <c r="H12" s="51"/>
      <c r="I12" s="51"/>
      <c r="J12" s="51"/>
      <c r="K12" s="51"/>
      <c r="L12"/>
      <c r="M12"/>
      <c r="N12"/>
      <c r="O12"/>
      <c r="P12"/>
    </row>
    <row r="13" spans="1:16" s="7" customFormat="1" x14ac:dyDescent="0.25">
      <c r="A13"/>
      <c r="B13" s="44" t="s">
        <v>5</v>
      </c>
      <c r="C13" s="44"/>
      <c r="D13" s="44"/>
      <c r="E13" s="44"/>
      <c r="F13" s="6">
        <f>SUM(F12:F12)</f>
        <v>272222.22222222225</v>
      </c>
      <c r="H13"/>
      <c r="I13"/>
      <c r="J13"/>
      <c r="K13"/>
      <c r="L13"/>
      <c r="M13"/>
      <c r="N13"/>
      <c r="O13"/>
      <c r="P13"/>
    </row>
    <row r="14" spans="1:16" s="7" customFormat="1" x14ac:dyDescent="0.25">
      <c r="A14"/>
      <c r="H14"/>
      <c r="I14"/>
      <c r="J14"/>
      <c r="K14"/>
      <c r="L14"/>
      <c r="M14"/>
      <c r="N14"/>
      <c r="O14"/>
      <c r="P14"/>
    </row>
    <row r="15" spans="1:16" s="7" customFormat="1" x14ac:dyDescent="0.25">
      <c r="A15"/>
      <c r="B15" s="1" t="s">
        <v>1</v>
      </c>
      <c r="C15" s="1" t="s">
        <v>2</v>
      </c>
      <c r="D15" s="1" t="s">
        <v>7</v>
      </c>
      <c r="E15" s="1" t="s">
        <v>4</v>
      </c>
      <c r="F15" s="2" t="s">
        <v>8</v>
      </c>
      <c r="H15"/>
      <c r="I15"/>
      <c r="J15"/>
      <c r="K15"/>
      <c r="L15"/>
      <c r="M15"/>
      <c r="N15"/>
      <c r="O15"/>
      <c r="P15"/>
    </row>
    <row r="16" spans="1:16" s="7" customFormat="1" x14ac:dyDescent="0.25">
      <c r="A16"/>
      <c r="B16" s="3">
        <v>42290</v>
      </c>
      <c r="C16" s="3">
        <v>42346</v>
      </c>
      <c r="D16" s="4">
        <f>F12</f>
        <v>272222.22222222225</v>
      </c>
      <c r="E16" s="4">
        <f>DAYS360(B16,C16)+1</f>
        <v>56</v>
      </c>
      <c r="F16" s="4">
        <f>(D16*E16*0.12)/360</f>
        <v>5081.4814814814818</v>
      </c>
      <c r="H16"/>
      <c r="I16"/>
      <c r="J16"/>
      <c r="K16"/>
      <c r="L16"/>
      <c r="M16"/>
      <c r="N16"/>
      <c r="O16"/>
      <c r="P16"/>
    </row>
    <row r="17" spans="1:16" x14ac:dyDescent="0.25">
      <c r="B17" s="44" t="s">
        <v>5</v>
      </c>
      <c r="C17" s="44"/>
      <c r="D17" s="44"/>
      <c r="E17" s="44"/>
      <c r="F17" s="6">
        <f>SUM(F16:F16)</f>
        <v>5081.4814814814818</v>
      </c>
    </row>
    <row r="18" spans="1:16" s="7" customFormat="1" x14ac:dyDescent="0.25">
      <c r="A18"/>
      <c r="H18"/>
      <c r="I18"/>
      <c r="J18"/>
      <c r="K18"/>
      <c r="L18"/>
      <c r="M18"/>
      <c r="N18"/>
      <c r="O18"/>
      <c r="P18"/>
    </row>
    <row r="19" spans="1:16" s="7" customFormat="1" x14ac:dyDescent="0.25">
      <c r="A19"/>
      <c r="B19" s="46" t="s">
        <v>10</v>
      </c>
      <c r="C19" s="47"/>
      <c r="D19" s="47"/>
      <c r="E19" s="47"/>
      <c r="F19" s="47"/>
      <c r="G19" s="47"/>
      <c r="H19" s="47"/>
      <c r="I19" s="48"/>
      <c r="J19"/>
      <c r="K19"/>
      <c r="L19"/>
      <c r="M19"/>
      <c r="N19"/>
      <c r="O19"/>
      <c r="P19"/>
    </row>
    <row r="20" spans="1:16" s="7" customFormat="1" x14ac:dyDescent="0.25">
      <c r="A20"/>
      <c r="B20" s="49"/>
      <c r="C20" s="49"/>
      <c r="D20" s="49"/>
      <c r="E20" s="17" t="s">
        <v>11</v>
      </c>
      <c r="F20" s="17" t="s">
        <v>12</v>
      </c>
      <c r="G20" s="17" t="s">
        <v>13</v>
      </c>
      <c r="H20" s="38" t="s">
        <v>14</v>
      </c>
      <c r="I20" s="38"/>
      <c r="J20"/>
      <c r="K20"/>
      <c r="L20"/>
      <c r="M20"/>
      <c r="N20"/>
      <c r="O20"/>
      <c r="P20"/>
    </row>
    <row r="21" spans="1:16" s="7" customFormat="1" x14ac:dyDescent="0.25">
      <c r="A21"/>
      <c r="B21" s="42" t="s">
        <v>15</v>
      </c>
      <c r="C21" s="42"/>
      <c r="D21" s="42"/>
      <c r="E21" s="9">
        <v>2015</v>
      </c>
      <c r="F21" s="9">
        <v>12</v>
      </c>
      <c r="G21" s="18">
        <v>8</v>
      </c>
      <c r="H21" s="20" t="s">
        <v>16</v>
      </c>
      <c r="I21" s="21" t="s">
        <v>17</v>
      </c>
      <c r="J21"/>
      <c r="K21"/>
      <c r="L21"/>
      <c r="M21"/>
      <c r="N21"/>
      <c r="O21"/>
      <c r="P21"/>
    </row>
    <row r="22" spans="1:16" s="7" customFormat="1" x14ac:dyDescent="0.25">
      <c r="A22"/>
      <c r="B22" s="42" t="s">
        <v>18</v>
      </c>
      <c r="C22" s="42"/>
      <c r="D22" s="42"/>
      <c r="E22" s="14">
        <v>2015</v>
      </c>
      <c r="F22" s="14">
        <v>10</v>
      </c>
      <c r="G22" s="19">
        <v>13</v>
      </c>
      <c r="H22" s="22">
        <f>(E21-E22)*360+(F21-F22)*30+(G21-G22+1)</f>
        <v>56</v>
      </c>
      <c r="I22" s="23"/>
      <c r="J22"/>
      <c r="K22"/>
      <c r="L22"/>
      <c r="M22"/>
      <c r="N22"/>
      <c r="O22"/>
      <c r="P22"/>
    </row>
    <row r="23" spans="1:16" s="7" customFormat="1" x14ac:dyDescent="0.25">
      <c r="A23"/>
      <c r="B23" s="42" t="s">
        <v>19</v>
      </c>
      <c r="C23" s="42"/>
      <c r="D23" s="42"/>
      <c r="E23" s="39">
        <v>1750000</v>
      </c>
      <c r="F23" s="40"/>
      <c r="G23" s="40"/>
      <c r="H23" s="40"/>
      <c r="I23" s="41"/>
      <c r="J23"/>
      <c r="K23"/>
      <c r="L23"/>
      <c r="M23"/>
      <c r="N23"/>
      <c r="O23"/>
      <c r="P23"/>
    </row>
    <row r="24" spans="1:16" x14ac:dyDescent="0.25">
      <c r="B24" s="42" t="s">
        <v>20</v>
      </c>
      <c r="C24" s="42"/>
      <c r="D24" s="42"/>
      <c r="E24" s="29">
        <f>E23/30</f>
        <v>58333.333333333336</v>
      </c>
      <c r="F24" s="30"/>
      <c r="G24" s="30"/>
      <c r="H24" s="30"/>
      <c r="I24" s="31"/>
    </row>
    <row r="25" spans="1:16" x14ac:dyDescent="0.25">
      <c r="B25" s="42" t="s">
        <v>21</v>
      </c>
      <c r="C25" s="42"/>
      <c r="D25" s="42"/>
      <c r="E25" s="29">
        <f>E23</f>
        <v>1750000</v>
      </c>
      <c r="F25" s="30"/>
      <c r="G25" s="30"/>
      <c r="H25" s="30"/>
      <c r="I25" s="31"/>
    </row>
    <row r="26" spans="1:16" x14ac:dyDescent="0.25">
      <c r="B26" s="42" t="s">
        <v>22</v>
      </c>
      <c r="C26" s="42"/>
      <c r="D26" s="42"/>
      <c r="E26" s="15"/>
      <c r="F26" s="29">
        <f>E26*20*E24</f>
        <v>0</v>
      </c>
      <c r="G26" s="30"/>
      <c r="H26" s="30"/>
      <c r="I26" s="31"/>
    </row>
    <row r="27" spans="1:16" x14ac:dyDescent="0.25">
      <c r="B27" s="45" t="s">
        <v>23</v>
      </c>
      <c r="C27" s="45"/>
      <c r="D27" s="45"/>
      <c r="E27" s="10"/>
      <c r="F27" s="32">
        <f>E25+F26</f>
        <v>1750000</v>
      </c>
      <c r="G27" s="33"/>
      <c r="H27" s="33"/>
      <c r="I27" s="34"/>
    </row>
    <row r="29" spans="1:16" x14ac:dyDescent="0.25">
      <c r="B29" s="36" t="s">
        <v>24</v>
      </c>
      <c r="C29" s="36"/>
      <c r="D29" s="36"/>
      <c r="E29" s="36"/>
      <c r="F29" s="36"/>
    </row>
    <row r="30" spans="1:16" x14ac:dyDescent="0.25">
      <c r="B30" s="37" t="s">
        <v>25</v>
      </c>
      <c r="C30" s="37"/>
      <c r="D30" s="37" t="s">
        <v>26</v>
      </c>
      <c r="E30" s="37"/>
      <c r="F30" s="8" t="s">
        <v>27</v>
      </c>
    </row>
    <row r="31" spans="1:16" x14ac:dyDescent="0.25">
      <c r="B31" s="28">
        <f>(1750000/30)</f>
        <v>58333.333333333336</v>
      </c>
      <c r="C31" s="28"/>
      <c r="D31" s="35">
        <v>720</v>
      </c>
      <c r="E31" s="35"/>
      <c r="F31" s="25">
        <f>B31*D31</f>
        <v>42000000</v>
      </c>
    </row>
    <row r="34" spans="2:6" x14ac:dyDescent="0.25">
      <c r="B34" s="27" t="s">
        <v>28</v>
      </c>
      <c r="C34" s="27"/>
      <c r="D34" s="27"/>
      <c r="E34" s="27"/>
      <c r="F34" s="24">
        <f>SUM(F9+F13+F17+F27+F31)</f>
        <v>44299525.925925925</v>
      </c>
    </row>
  </sheetData>
  <mergeCells count="27">
    <mergeCell ref="F27:I27"/>
    <mergeCell ref="B34:E34"/>
    <mergeCell ref="H5:K7"/>
    <mergeCell ref="H9:K12"/>
    <mergeCell ref="B27:D27"/>
    <mergeCell ref="B29:F29"/>
    <mergeCell ref="B30:C30"/>
    <mergeCell ref="D30:E30"/>
    <mergeCell ref="B31:C31"/>
    <mergeCell ref="D31:E31"/>
    <mergeCell ref="B24:D24"/>
    <mergeCell ref="B25:D25"/>
    <mergeCell ref="B26:D26"/>
    <mergeCell ref="B5:F5"/>
    <mergeCell ref="B9:E9"/>
    <mergeCell ref="B13:E13"/>
    <mergeCell ref="B17:E17"/>
    <mergeCell ref="B20:D20"/>
    <mergeCell ref="B19:I19"/>
    <mergeCell ref="E23:I23"/>
    <mergeCell ref="E24:I24"/>
    <mergeCell ref="E25:I25"/>
    <mergeCell ref="F26:I26"/>
    <mergeCell ref="H20:I20"/>
    <mergeCell ref="B21:D21"/>
    <mergeCell ref="B22:D22"/>
    <mergeCell ref="B23:D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LIQ. FACTURACIÓN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2023-10-08T22:55:23Z</dcterms:modified>
  <cp:category/>
  <cp:contentStatus/>
</cp:coreProperties>
</file>