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64011"/>
  <mc:AlternateContent xmlns:mc="http://schemas.openxmlformats.org/markup-compatibility/2006">
    <mc:Choice Requires="x15">
      <x15ac:absPath xmlns:x15ac="http://schemas.microsoft.com/office/spreadsheetml/2010/11/ac" url="C:\Users\darli\Downloads\"/>
    </mc:Choice>
  </mc:AlternateContent>
  <bookViews>
    <workbookView xWindow="0" yWindow="0" windowWidth="15690" windowHeight="11100" activeTab="2"/>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B8" i="7" l="1"/>
  <c r="B20" i="8"/>
  <c r="B39" i="8" s="1"/>
  <c r="B10" i="9" l="1"/>
  <c r="B2" i="8" l="1"/>
  <c r="B2" i="9" s="1"/>
  <c r="B8" i="9" l="1"/>
  <c r="B7" i="9"/>
  <c r="B6" i="9"/>
  <c r="B5" i="9"/>
  <c r="B4" i="9"/>
  <c r="B3" i="9"/>
  <c r="B8" i="8"/>
  <c r="B7" i="8"/>
  <c r="B6" i="8"/>
  <c r="B5" i="8"/>
  <c r="B4" i="8"/>
  <c r="B3" i="8"/>
  <c r="B4" i="7" l="1"/>
  <c r="B5" i="7"/>
  <c r="B6" i="7"/>
  <c r="B7" i="7"/>
  <c r="B3" i="7"/>
  <c r="B9" i="8"/>
  <c r="B11" i="9" l="1"/>
</calcChain>
</file>

<file path=xl/sharedStrings.xml><?xml version="1.0" encoding="utf-8"?>
<sst xmlns="http://schemas.openxmlformats.org/spreadsheetml/2006/main" count="249" uniqueCount="185">
  <si>
    <t>SOLICITUD DE ANTECEDENTES -ABOGADO EXTERNO-</t>
  </si>
  <si>
    <t>Radicado(23 digitos)</t>
  </si>
  <si>
    <t>768343103001-2023-00214-00</t>
  </si>
  <si>
    <t>Juzgado</t>
  </si>
  <si>
    <t>Juzgado Primero (1°) Civil del Circuito de Tuluá</t>
  </si>
  <si>
    <t>Demandados</t>
  </si>
  <si>
    <t>ALLIANZ SEGUROS S.A., JUAN CARLOS PAREJA ÁLVAREZ, JUAN CAMILO PAREJA QUINTERO</t>
  </si>
  <si>
    <t xml:space="preserve">Demandante </t>
  </si>
  <si>
    <t xml:space="preserve">HELADIO RIVILLAS GARCÍA </t>
  </si>
  <si>
    <t>Tipo de vinculacion compañía</t>
  </si>
  <si>
    <t>DEMANDA DIRECTA</t>
  </si>
  <si>
    <t xml:space="preserve">Tipo de perjucio </t>
  </si>
  <si>
    <t xml:space="preserve">RCE LESIONES </t>
  </si>
  <si>
    <t>INTERVINIENTE -Nombre de lesionado o muerto (s) del proceso</t>
  </si>
  <si>
    <t>Heladio Rivillas Garcia</t>
  </si>
  <si>
    <t xml:space="preserve">Numero de identificacion </t>
  </si>
  <si>
    <t xml:space="preserve">Domicilio </t>
  </si>
  <si>
    <t>Carrera 6 No. 9 - 37 ANDALUCIA – VALLE</t>
  </si>
  <si>
    <t xml:space="preserve">Telefono </t>
  </si>
  <si>
    <t>Correo electronico</t>
  </si>
  <si>
    <t>heladiorivillas@gmail.com</t>
  </si>
  <si>
    <t xml:space="preserve">Estado Civil </t>
  </si>
  <si>
    <t>Casado</t>
  </si>
  <si>
    <t xml:space="preserve">Fecha de nacimiento </t>
  </si>
  <si>
    <t xml:space="preserve">Edad al momento del siniestro </t>
  </si>
  <si>
    <t>48 años</t>
  </si>
  <si>
    <t xml:space="preserve">Fecha de defuncion </t>
  </si>
  <si>
    <t>N/A</t>
  </si>
  <si>
    <t xml:space="preserve">Situcion Laboral </t>
  </si>
  <si>
    <t>Ocupado - Autonomo</t>
  </si>
  <si>
    <t xml:space="preserve">Profesion </t>
  </si>
  <si>
    <t>Sin información</t>
  </si>
  <si>
    <t xml:space="preserve">Ingresos Netos </t>
  </si>
  <si>
    <t>Numero de Lesionados y/o fallecidos  según IPAT</t>
  </si>
  <si>
    <t>2 lesionados</t>
  </si>
  <si>
    <t xml:space="preserve">Condicion </t>
  </si>
  <si>
    <t xml:space="preserve">Motociclista </t>
  </si>
  <si>
    <t>Fecha de los hechos</t>
  </si>
  <si>
    <t>07 de mayo de 2019</t>
  </si>
  <si>
    <t>Fecha de solicitud audiencia prejudicial</t>
  </si>
  <si>
    <t>17 de enero de 2020</t>
  </si>
  <si>
    <t>Fecha de audiencia prejudicial</t>
  </si>
  <si>
    <t>28 de enero de 2020</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</si>
  <si>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</si>
  <si>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 xml:space="preserve">El 07 de mayo de 2019 se presentó un accidente de tránsito donde se vio involucrado el vehículo de placa IHT084, de propiedad del señor Juan Carlos Pareja Alvarez el cual estaba siendo conducido por el señor Juan  Camilo Pareja Quintero al momento del accidente; y, el vehículo DWA76C, el cual era conducido por el señor Heladio Rivillas García y, donde se desplazaba como parrillera la señora Luz Esneda Torres Estupiñan. 
Con ocasión de este accidente el señor Rivillas García resultó lesionado en la pierna izquierda. El dictamen pericial emitido por Medicina Legal establece: Mecanismos traumáticos de lesión; Contundente; Abrasivo. Incapacidad Médica Legal DEFINITIVA SETENTA (70) DÍAS. SECUELAS MÉDICO-LEGALES: Deformidad física que afecta el cuerpo de carácter permanente; Perturbación funcional de RODILLA, PIERNA, TOBILLO IZQUIERDO de manera permanente; Perturbación funcional de órgano de la LOCOMOCIÓN de carácter permanente.  
Según IPAT, se consignó como hipótesis del accidente de tránsito el código No. 132 al vehículo de placa DWA76C. Dicha hipótesis corresponde a “NO RESPETAR LA PRELACIÓN” y se describe como “No detener el vehículo o ceder el paso, cuando se ingresa a una vía de mayor prelación donde no existe señalización”.
Sin embargo, la parte demandante alega que la conducta imprudente fue realizada por el vehículo IHT084. Establece que el vehículo en mención se metió y/o invadió el carrel por donde transitaba el señor Rivallas Garcia en exceso de velocidad, buscando adelantar a la motocicleta, por lo que termina golpeándola por su lateral izquierdo y sacándola del carril hacia el otro lado de la carretera. </t>
  </si>
  <si>
    <t>Asegurado</t>
  </si>
  <si>
    <t>Nit Asegurado</t>
  </si>
  <si>
    <t>Placa vehículo asegurado (si aplica)</t>
  </si>
  <si>
    <t>IHT084</t>
  </si>
  <si>
    <t>No. Póliza vinculada</t>
  </si>
  <si>
    <t>Fecha de asignación</t>
  </si>
  <si>
    <t>04 de mayo del 2022</t>
  </si>
  <si>
    <t>Fecha de notificación</t>
  </si>
  <si>
    <t>02 de noviembre de 2023</t>
  </si>
  <si>
    <r>
      <t xml:space="preserve">Fecha de contestacion 
*Recomendación: </t>
    </r>
    <r>
      <rPr>
        <sz val="11"/>
        <color theme="1"/>
        <rFont val="Calibri"/>
        <family val="2"/>
        <scheme val="minor"/>
      </rPr>
      <t>Fecha máxima para contestar la demanda acorde a lo estiúlado en la norma.</t>
    </r>
  </si>
  <si>
    <t>06 DE DICIEMBRE DE 2023 (Contando los dos días del 2213 de 2020)</t>
  </si>
  <si>
    <t>REMISION DE ANTECEDENTES - ABOGADO INTERNO-</t>
  </si>
  <si>
    <t>SINIESTRO - APLICATIVO</t>
  </si>
  <si>
    <t>APJ32127- 80227651</t>
  </si>
  <si>
    <t>Demandado</t>
  </si>
  <si>
    <t>INTERVINIENTE</t>
  </si>
  <si>
    <t>PÓLIZA</t>
  </si>
  <si>
    <t>022222759 / 1694</t>
  </si>
  <si>
    <t>AMPARO A AFECTAR</t>
  </si>
  <si>
    <t>RCE HOMICIDIO-LESION</t>
  </si>
  <si>
    <t>VALOR ASEGURADO</t>
  </si>
  <si>
    <t>DEDUCIBLE</t>
  </si>
  <si>
    <t>MODALIDAD</t>
  </si>
  <si>
    <t>OCURRENCIA</t>
  </si>
  <si>
    <t xml:space="preserve">VIGENCIA </t>
  </si>
  <si>
    <t>03/06/2018 hasta las 24:00 horas del 02/06/2019.</t>
  </si>
  <si>
    <t xml:space="preserve">SINIESTRO DENTRO DE LA VIGENCIA? </t>
  </si>
  <si>
    <t>SI</t>
  </si>
  <si>
    <t>CARTERA A DÍA</t>
  </si>
  <si>
    <t>COASEGURO</t>
  </si>
  <si>
    <t>PROPIO</t>
  </si>
  <si>
    <t xml:space="preserve">ASEGURADORAS  </t>
  </si>
  <si>
    <t xml:space="preserve">% DE PARTICIPACION </t>
  </si>
  <si>
    <t>ALLIANZ</t>
  </si>
  <si>
    <t>REASEGURO- SUPERA LOS $500M-</t>
  </si>
  <si>
    <t>NO</t>
  </si>
  <si>
    <t>LARGE GLOSSES</t>
  </si>
  <si>
    <t>MOTIVO DE LA DEMANDA</t>
  </si>
  <si>
    <t xml:space="preserve">Objetado por la Compañía </t>
  </si>
  <si>
    <t xml:space="preserve">OFRECIENTO AUTOS </t>
  </si>
  <si>
    <t>OFRECIENTO VALOR</t>
  </si>
  <si>
    <t xml:space="preserve">RECOSTRUCCION ACCIDENTE </t>
  </si>
  <si>
    <t>EXCEPCIONES PROPUESTAS COMPAÑÍA</t>
  </si>
  <si>
    <t>• La cobertura otorgada por la póliza se circunscribe a los términos de su clausulado.</t>
  </si>
  <si>
    <t>X</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</si>
  <si>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</si>
  <si>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</si>
  <si>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</si>
  <si>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</si>
  <si>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</si>
  <si>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</si>
  <si>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</si>
  <si>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</si>
  <si>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</si>
  <si>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</si>
  <si>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</si>
  <si>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</si>
  <si>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</si>
  <si>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</si>
  <si>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</si>
  <si>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</si>
  <si>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</si>
  <si>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</si>
  <si>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</si>
  <si>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</si>
  <si>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</si>
  <si>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</si>
  <si>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</si>
  <si>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</si>
  <si>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</si>
  <si>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</si>
  <si>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</si>
  <si>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</si>
  <si>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</si>
  <si>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</si>
  <si>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</si>
  <si>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</si>
  <si>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</si>
  <si>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</si>
  <si>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RCE DAÑOS MATERIALES</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</si>
  <si>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</si>
  <si>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</si>
  <si>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</si>
  <si>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</si>
  <si>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</si>
  <si>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</si>
  <si>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</si>
  <si>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</si>
  <si>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</si>
  <si>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</si>
  <si>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</si>
  <si>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</si>
  <si>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</si>
  <si>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</si>
  <si>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</si>
  <si>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</si>
  <si>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</si>
  <si>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</si>
  <si>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</si>
  <si>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</si>
  <si>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</si>
  <si>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</si>
  <si>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LLAMADA EN GARANTIA</t>
  </si>
  <si>
    <t xml:space="preserve">SI </t>
  </si>
  <si>
    <t>CEDIDO</t>
  </si>
  <si>
    <t>FACULTATIVO</t>
  </si>
  <si>
    <t>REMOTO</t>
  </si>
  <si>
    <t xml:space="preserve">Ocupado-trabajador cuenta ajena </t>
  </si>
  <si>
    <t xml:space="preserve">Ciclista </t>
  </si>
  <si>
    <t>RCE HOMICIDIO</t>
  </si>
  <si>
    <t>CLAIMS MADE</t>
  </si>
  <si>
    <t>ACEPTADO</t>
  </si>
  <si>
    <t>AUTOMATICO</t>
  </si>
  <si>
    <t>Pretensiones elevadas- reclamación Compañía</t>
  </si>
  <si>
    <t>Cliclista vehículo</t>
  </si>
  <si>
    <t>SUNSET</t>
  </si>
  <si>
    <t>Ofrecimiento muy bajo-reclamación Compañía</t>
  </si>
  <si>
    <t xml:space="preserve">Tareas del hogar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</si>
  <si>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</si>
  <si>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</si>
  <si>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</si>
  <si>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</si>
  <si>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</si>
  <si>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</si>
  <si>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</si>
  <si>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</si>
  <si>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</si>
  <si>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</si>
  <si>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</si>
  <si>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</si>
  <si>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</si>
  <si>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</si>
  <si>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</si>
  <si>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</si>
  <si>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</si>
  <si>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</si>
  <si>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 xml:space="preserve">La contingencia se califica como REMOTA por cuanto, si bien el contrato de seguro presta cobertura, se configuró la culpa exclusiva de la víctima, por lo que no está probada la responsabilidad en cabeza del asegurado.
En efecto, la Póliza de Autos No. 022222759 / 1694 presta cobertura por cuanto se encontraba vigente para la fecha de los hechos (02/06/2019), y ampara la responsabilidad civil extracontractual derivada de la conducción del vehículo de placa IHT084, pretensión que se endilga en la demanda al asegurado.   
No obstante, la responsabilidad del asegurado se encuentra desvirtuada por los siguientes motivos: (i) El IPAT codifica la causal 132: “NO RESPETAR LA PRELACIÓN” a la motocicleta DWA76C conducida por la víctima directa; (ii) Dentro de los antecedentes aportados, se destaca el Informe Técnico Pericial de Reconstrucción Forense de Accidente de Tránsito, el cual establece que la causa fundamental del accidente radica en una maniobra realizada por la motocicleta conducida por el demandante, omitiendo las medidas preventivas necesarias. (iii) El demandante manifestó que testigos presenciales visualizaron una dinámica del accidente distinta a la consignada en el IPAT, sin embargo, en este documento no figura la presencia de testigos. (iv) Por lo anterior, se configura el eximente de responsabilidad de la culpa exclusiva de la víctima. 
Cabe destacar que se alegó la configuración de la prescripción ordinaria del contrato de seguro, en tanto hubo una reclamación directa efectuada por parte del demandante a la compañía en noviembre de 2019 y, en consecuencia, al momento de la presentación de esta demanda, el 4 de septiembre del 2023, la prescripción ordinaria ya se había materializado (incluso contabilizando la suspensión por COVID y el trámite de conciliación extrajudicial). Sin embargo, tratarse de terceros reclamantes, la jurisprudencia ha establecido que el plazo de prescripción al que están sometidos es, por regla general, la prescripción extraordinaria de 5 años. Por ello, la declaratoria de la configuración de este fenómeno jurídico dependerá de la valoración e interpretación del juzgador a la norma. 
Lo anterior, sin perjuicio del carácter contingente de la calificación. 
</t>
  </si>
  <si>
    <t>Daño a la vida de relación</t>
  </si>
  <si>
    <t xml:space="preserve">De conformidad con el acervo probatorio que obra dentro del proceso, la situación fáctica presentada dentro del mismo, y lo criterios jurisprudenciales que de este tipo de litigios sirven de base para objetivar la liquidación de perjuicios, se establece en total de: $67.359.060
Lucro cesante: $ 7.359.060 a favor del demandante. No se allegó prueba documental de las actividades laborales e ingresos del demandante, no obstante, en jurisprudencia de la CSJ en reiteradas ocasiones se ha establecido que se presume que toda persona mayor de edad devenga al menos 1 SMLMV. En este sentido, el monto solicitado se encuentra dentro de los límites que podrían ser reconocidos a la parte demandante. Cabe señalar que, aunque la parte demandante haya incurrido en un error en el cálculo del tiempo de incapacidad y en el valor del SMLMV para 2019, al no haber realizado la actualización de los montos solicitados conforme a la jurisprudencia, se hace evidente que la suma pretendida es inferior a la que legalmente podría ser reconocida; por lo que se tendrá en cuenta la suma que se pidió en la demanda. 
Daño moral: $30.000.000. De conformidad con lo establecido en el informe de medicina legal, el señor Rivillas García sufrió las siguientes lesiones: Deformidad física que afecta el cuerpo de carácter permanente; Perturbación funcional de RODILLA, PIERNA, TOBILLO IZQUIERDO de manera permanente; Perturbación funcional de órgano de la LOCOMOCIÓN de carácter permanente. Siguiendo la jurisprudencia de la Corte Suprema de Justicia, como se evidencia en la sentencia SC-3943-2020 del 19 de octubre de 2020, donde se establece el valor máximo de $40.000.000 en un caso en el que una menor sufre un daño psicomotor permanente de mayor gravedad del que se describe en la demanda. Así, se fija objetivamente el monto mencionado de $30.000.000 de acuerdo con las características de la lesión. 
Daño a la vida de relación: $30.000.000. Se tendrá en cuenta esta suma para el demandante, pues se allega dictamen de medicina legal e historia clínica que demuestran las lesiones permanentes que este ha sufrido en razón del accidente de tránsito del 07 de mayo de 2019. Consistentes en deformidad física que afecta el cuerpo de carácter permanente; Perturbación funcional de RODILLA, PIERNA, TOBILLO IZQUIERDO de manera permanente; Perturbación funcional de órgano de la LOCOMOCIÓN de carácter permanente. De igual manera, a través de la declaración de parte y testimonios se podrá probar los daños a su diario vivir. Ahora bien, se toma la suma en mención teniendo en cuenta la sentencia SC5885-2016, del 06 de mayo de 2016, en donde fue la suma reconocida a una menor de edad que sufrió una deformidad física permanente y una pérdida de capacidad laboral del 20.65% fue de $20.000.000.  Así, se fija objetivamente el monto mencionado de $30.000.000 de acuerdo con las características de la lesión. </t>
  </si>
  <si>
    <t>1. HECHO EXCLUSIVO DE LA VÍCTIMA, COMO CAUSAL EXIMENTE DE RESPONSABILIDAD DE QUIENES INTEGRAN LA PARTE PASIVA DE LA ACCIÓN
2. REDUCCIÓN DE LA INDEMNIZACIÓN EN ATENCIÓN A LA CONCURRENCIA DE CULPA
3. INEXISTENCIA DEL LUCRO CESANTE PRETENDIDO
4. TASACIÓN INDEBIDA E INJUSTIFICADA DE LOS SUPUESTOS PERJUICIOS MORALES PRETENDIDOS POR LOS DEMANDANTES
5. TASACIÓN INDEBIDA E INJUSTIFICADA DEL DAÑO A LA VIDA EN RELACIÓN PRETENDIDOS POR LOS DEMANDANTES 
6. PRESCRIPCIÓN ORDINARIA DE LAS ACCIONES DERIVADAS DEL CONTRATO DE SEGURO
7.INEXISTENCIA DE OBLIGACIÓN DE INDEMNIZAR A CARGO DE ALLIANZ SEGUROS S.A. POR LA NO REALIZACIÓN DEL RIESGO ASEGURADO Y EL INCUMPLIMIENTO DE LAS CARGAS DEL ARTÍCULO 1077 DEL CÓDIGO DE COMERCIO
8. CARÁCTER INDEMNIZATORIO DEL CONTRATO DE SEGURO
9. CAUSALES DE EXCLUSIÓN DE COBERTURA DE LA PÓLIZA DE SEGURO DE AUTOMÓVILES No. 022222759 / 1694  OTORGADA POR ALLIANZ SEGUROS S.A
10. DISPONIBILIDAD DE LA SUMA ASEGURADA. 
11. LÍMITES MÁXIMOS DEL VALOR ASEGURADO. 
12. GENÉRICA O INNOMINADA Y OTRAS.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</si>
</sst>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 #,##0_-;\-&quot;$&quot;\ * #,##0_-;_-&quot;$&quot;\ * &quot;-&quot;_-;_-@_-"/>
    <numFmt numFmtId="164" formatCode="_-&quot;$&quot;\ * #,##0_-;\-&quot;$&quot;\ * #,##0_-;_-&quot;$&quot;\ * &quot;-&quot;_-;_-@"/>
    <numFmt numFmtId="165" formatCode="d/m/yyyy"/>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sz val="11"/>
      <color theme="1"/>
      <name val="Calibri"/>
      <family val="2"/>
    </font>
    <font>
      <sz val="11"/>
      <name val="Arial"/>
      <family val="2"/>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64"/>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18">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9" fillId="0" borderId="15" xfId="0" applyFont="1" applyBorder="1" applyAlignment="1">
      <alignment horizontal="left" vertical="top"/>
    </xf>
    <xf numFmtId="0" fontId="10" fillId="0" borderId="16" xfId="0" applyFont="1" applyBorder="1"/>
    <xf numFmtId="165" fontId="9" fillId="0" borderId="15" xfId="0" applyNumberFormat="1" applyFont="1" applyBorder="1" applyAlignment="1">
      <alignment horizontal="left" vertical="top"/>
    </xf>
    <xf numFmtId="0" fontId="0" fillId="7" borderId="1" xfId="0" applyFill="1" applyBorder="1" applyAlignment="1">
      <alignment horizontal="justify" vertical="top"/>
    </xf>
    <xf numFmtId="0" fontId="9" fillId="0" borderId="16" xfId="0" applyFont="1" applyBorder="1" applyAlignment="1">
      <alignment horizontal="left" vertical="top"/>
    </xf>
    <xf numFmtId="3" fontId="9" fillId="0" borderId="15" xfId="0" applyNumberFormat="1" applyFont="1" applyBorder="1" applyAlignment="1">
      <alignment horizontal="left" vertical="top"/>
    </xf>
    <xf numFmtId="0" fontId="9" fillId="0" borderId="15" xfId="0" applyFont="1" applyBorder="1" applyAlignment="1">
      <alignment horizontal="left" vertical="top" wrapText="1"/>
    </xf>
    <xf numFmtId="0" fontId="9" fillId="0" borderId="18" xfId="0" applyFont="1" applyBorder="1" applyAlignment="1">
      <alignment horizontal="left" vertical="top" wrapText="1"/>
    </xf>
    <xf numFmtId="0" fontId="10" fillId="0" borderId="19" xfId="0" applyFont="1" applyBorder="1"/>
    <xf numFmtId="0" fontId="10" fillId="0" borderId="20" xfId="0" applyFont="1" applyBorder="1"/>
    <xf numFmtId="0" fontId="10" fillId="0" borderId="21" xfId="0" applyFont="1" applyBorder="1"/>
    <xf numFmtId="0" fontId="10" fillId="0" borderId="22" xfId="0" applyFont="1" applyBorder="1"/>
    <xf numFmtId="0" fontId="10" fillId="0" borderId="23" xfId="0" applyFont="1" applyBorder="1"/>
    <xf numFmtId="14" fontId="9" fillId="0" borderId="15" xfId="0" applyNumberFormat="1" applyFont="1" applyBorder="1" applyAlignment="1">
      <alignment horizontal="left" vertical="top" wrapText="1"/>
    </xf>
    <xf numFmtId="15" fontId="0" fillId="7" borderId="1" xfId="0" applyNumberFormat="1" applyFill="1" applyBorder="1" applyAlignment="1">
      <alignment horizontal="justify" vertical="top" wrapText="1"/>
    </xf>
    <xf numFmtId="0" fontId="0" fillId="7" borderId="1" xfId="0" applyFill="1" applyBorder="1" applyAlignment="1">
      <alignment horizontal="justify" vertical="top" wrapText="1"/>
    </xf>
    <xf numFmtId="0" fontId="7" fillId="0" borderId="15" xfId="3" applyBorder="1" applyAlignment="1">
      <alignment horizontal="left" vertical="top" wrapText="1"/>
    </xf>
    <xf numFmtId="14" fontId="0" fillId="0" borderId="1" xfId="0" applyNumberFormat="1" applyBorder="1" applyAlignment="1">
      <alignment horizontal="justify" vertical="top"/>
    </xf>
    <xf numFmtId="0" fontId="0" fillId="0" borderId="1" xfId="0" applyBorder="1" applyAlignment="1">
      <alignment horizontal="justify" vertical="top"/>
    </xf>
    <xf numFmtId="0" fontId="0" fillId="0" borderId="1" xfId="0" applyBorder="1" applyAlignment="1">
      <alignment horizontal="justify" vertical="top" wrapText="1"/>
    </xf>
    <xf numFmtId="0" fontId="3"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164" fontId="9" fillId="0" borderId="15" xfId="0" applyNumberFormat="1" applyFont="1" applyBorder="1" applyAlignment="1">
      <alignment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14" fontId="9" fillId="0" borderId="15" xfId="0" applyNumberFormat="1" applyFont="1" applyBorder="1" applyAlignment="1">
      <alignment horizontal="left" vertical="top"/>
    </xf>
    <xf numFmtId="0" fontId="0" fillId="0" borderId="2" xfId="0" applyBorder="1" applyAlignment="1">
      <alignment horizontal="left" vertical="top"/>
    </xf>
    <xf numFmtId="0" fontId="0" fillId="0" borderId="17" xfId="0" applyBorder="1" applyAlignment="1">
      <alignment horizontal="left" vertical="top"/>
    </xf>
    <xf numFmtId="0" fontId="2" fillId="7" borderId="1" xfId="0" applyFont="1" applyFill="1" applyBorder="1" applyAlignment="1">
      <alignment horizontal="justify" vertical="top" wrapText="1"/>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51</xdr:row>
      <xdr:rowOff>0</xdr:rowOff>
    </xdr:from>
    <xdr:to>
      <xdr:col>2</xdr:col>
      <xdr:colOff>4601974</xdr:colOff>
      <xdr:row>81</xdr:row>
      <xdr:rowOff>105587</xdr:rowOff>
    </xdr:to>
    <xdr:pic>
      <xdr:nvPicPr>
        <xdr:cNvPr id="2" name="Imagen 1" descr="Interfaz de usuario gráfica, Texto, Aplicación, Correo electrónico&#10;&#10;Descripción generada automáticamente">
          <a:extLst>
            <a:ext uri="{FF2B5EF4-FFF2-40B4-BE49-F238E27FC236}">
              <a16:creationId xmlns:a16="http://schemas.microsoft.com/office/drawing/2014/main" id="{2D42C00E-48B7-3E5C-E9C0-74DB5C5925C5}"/>
            </a:ext>
          </a:extLst>
        </xdr:cNvPr>
        <xdr:cNvPicPr>
          <a:picLocks noChangeAspect="1"/>
        </xdr:cNvPicPr>
      </xdr:nvPicPr>
      <xdr:blipFill>
        <a:blip xmlns:r="http://schemas.openxmlformats.org/officeDocument/2006/relationships" r:embed="rId1"/>
        <a:stretch>
          <a:fillRect/>
        </a:stretch>
      </xdr:blipFill>
      <xdr:spPr>
        <a:xfrm>
          <a:off x="0" y="9772650"/>
          <a:ext cx="10021699" cy="582058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heladiorivillas@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3" tint="-0.499984740745262"/>
  </sheetPr>
  <dimension ref="A1:F78"/>
  <sheetViews>
    <sheetView topLeftCell="A23" zoomScaleNormal="145" workbookViewId="0">
      <selection activeCell="B25" sqref="B25:C27"/>
    </sheetView>
  </sheetViews>
  <sheetFormatPr baseColWidth="10" defaultColWidth="0" defaultRowHeight="15" x14ac:dyDescent="0.25"/>
  <cols>
    <col min="1" max="1" width="53.42578125" style="8" customWidth="1"/>
    <col min="2" max="2" width="55.140625" style="8" customWidth="1"/>
    <col min="3" max="3" width="19.140625" style="8" customWidth="1"/>
    <col min="4" max="16384" width="11.42578125" style="2" hidden="1"/>
  </cols>
  <sheetData>
    <row r="1" spans="1:3" ht="18.75" x14ac:dyDescent="0.25">
      <c r="A1" s="64" t="s">
        <v>0</v>
      </c>
      <c r="B1" s="64"/>
      <c r="C1" s="64"/>
    </row>
    <row r="2" spans="1:3" x14ac:dyDescent="0.25">
      <c r="A2" s="5" t="s">
        <v>1</v>
      </c>
      <c r="B2" s="68" t="s">
        <v>2</v>
      </c>
      <c r="C2" s="69"/>
    </row>
    <row r="3" spans="1:3" x14ac:dyDescent="0.25">
      <c r="A3" s="5" t="s">
        <v>3</v>
      </c>
      <c r="B3" s="65" t="s">
        <v>4</v>
      </c>
      <c r="C3" s="66"/>
    </row>
    <row r="4" spans="1:3" x14ac:dyDescent="0.25">
      <c r="A4" s="5" t="s">
        <v>5</v>
      </c>
      <c r="B4" s="65" t="s">
        <v>6</v>
      </c>
      <c r="C4" s="66"/>
    </row>
    <row r="5" spans="1:3" ht="15.95" customHeight="1" x14ac:dyDescent="0.2">
      <c r="A5" s="5" t="s">
        <v>7</v>
      </c>
      <c r="B5" s="44" t="s">
        <v>8</v>
      </c>
      <c r="C5" s="45"/>
    </row>
    <row r="6" spans="1:3" ht="23.1" customHeight="1" x14ac:dyDescent="0.25">
      <c r="A6" s="5" t="s">
        <v>9</v>
      </c>
      <c r="B6" s="62" t="s">
        <v>10</v>
      </c>
      <c r="C6" s="62"/>
    </row>
    <row r="7" spans="1:3" x14ac:dyDescent="0.25">
      <c r="A7" s="27" t="s">
        <v>11</v>
      </c>
      <c r="B7" s="65" t="s">
        <v>12</v>
      </c>
      <c r="C7" s="66"/>
    </row>
    <row r="8" spans="1:3" ht="30" x14ac:dyDescent="0.2">
      <c r="A8" s="28" t="s">
        <v>13</v>
      </c>
      <c r="B8" s="44" t="s">
        <v>14</v>
      </c>
      <c r="C8" s="45"/>
    </row>
    <row r="9" spans="1:3" x14ac:dyDescent="0.2">
      <c r="A9" s="28" t="s">
        <v>15</v>
      </c>
      <c r="B9" s="49">
        <v>6115486</v>
      </c>
      <c r="C9" s="45"/>
    </row>
    <row r="10" spans="1:3" ht="19.5" customHeight="1" x14ac:dyDescent="0.2">
      <c r="A10" s="28" t="s">
        <v>16</v>
      </c>
      <c r="B10" s="50" t="s">
        <v>17</v>
      </c>
      <c r="C10" s="45"/>
    </row>
    <row r="11" spans="1:3" x14ac:dyDescent="0.2">
      <c r="A11" s="29" t="s">
        <v>18</v>
      </c>
      <c r="B11" s="50">
        <v>3103985026</v>
      </c>
      <c r="C11" s="45"/>
    </row>
    <row r="12" spans="1:3" x14ac:dyDescent="0.2">
      <c r="A12" s="5" t="s">
        <v>19</v>
      </c>
      <c r="B12" s="60" t="s">
        <v>20</v>
      </c>
      <c r="C12" s="45"/>
    </row>
    <row r="13" spans="1:3" x14ac:dyDescent="0.25">
      <c r="A13" s="5" t="s">
        <v>21</v>
      </c>
      <c r="B13" s="61" t="s">
        <v>22</v>
      </c>
      <c r="C13" s="62"/>
    </row>
    <row r="14" spans="1:3" x14ac:dyDescent="0.2">
      <c r="A14" s="5" t="s">
        <v>23</v>
      </c>
      <c r="B14" s="70">
        <v>25836</v>
      </c>
      <c r="C14" s="45"/>
    </row>
    <row r="15" spans="1:3" ht="15" customHeight="1" x14ac:dyDescent="0.25">
      <c r="A15" s="5" t="s">
        <v>24</v>
      </c>
      <c r="B15" s="62" t="s">
        <v>25</v>
      </c>
      <c r="C15" s="62"/>
    </row>
    <row r="16" spans="1:3" x14ac:dyDescent="0.25">
      <c r="A16" s="5" t="s">
        <v>26</v>
      </c>
      <c r="B16" s="71" t="s">
        <v>27</v>
      </c>
      <c r="C16" s="72"/>
    </row>
    <row r="17" spans="1:3" ht="18.75" customHeight="1" x14ac:dyDescent="0.25">
      <c r="A17" s="5" t="s">
        <v>28</v>
      </c>
      <c r="B17" s="63" t="s">
        <v>29</v>
      </c>
      <c r="C17" s="63"/>
    </row>
    <row r="18" spans="1:3" x14ac:dyDescent="0.25">
      <c r="A18" s="5" t="s">
        <v>30</v>
      </c>
      <c r="B18" s="63" t="s">
        <v>31</v>
      </c>
      <c r="C18" s="63"/>
    </row>
    <row r="19" spans="1:3" ht="17.25" customHeight="1" x14ac:dyDescent="0.2">
      <c r="A19" s="5" t="s">
        <v>32</v>
      </c>
      <c r="B19" s="67">
        <v>828116</v>
      </c>
      <c r="C19" s="45"/>
    </row>
    <row r="20" spans="1:3" x14ac:dyDescent="0.25">
      <c r="A20" s="5" t="s">
        <v>33</v>
      </c>
      <c r="B20" s="62" t="s">
        <v>34</v>
      </c>
      <c r="C20" s="62"/>
    </row>
    <row r="21" spans="1:3" x14ac:dyDescent="0.25">
      <c r="A21" s="5" t="s">
        <v>35</v>
      </c>
      <c r="B21" s="63" t="s">
        <v>36</v>
      </c>
      <c r="C21" s="63"/>
    </row>
    <row r="22" spans="1:3" x14ac:dyDescent="0.2">
      <c r="A22" s="28" t="s">
        <v>37</v>
      </c>
      <c r="B22" s="57" t="s">
        <v>38</v>
      </c>
      <c r="C22" s="45"/>
    </row>
    <row r="23" spans="1:3" x14ac:dyDescent="0.25">
      <c r="A23" s="28" t="s">
        <v>39</v>
      </c>
      <c r="B23" s="58" t="s">
        <v>40</v>
      </c>
      <c r="C23" s="59"/>
    </row>
    <row r="24" spans="1:3" x14ac:dyDescent="0.2">
      <c r="A24" s="28" t="s">
        <v>41</v>
      </c>
      <c r="B24" s="57" t="s">
        <v>42</v>
      </c>
      <c r="C24" s="45"/>
    </row>
    <row r="25" spans="1:3" ht="100.5" customHeight="1" x14ac:dyDescent="0.25">
      <c r="A25" s="73" t="s">
        <v>43</v>
      </c>
      <c r="B25" s="51" t="s">
        <v>44</v>
      </c>
      <c r="C25" s="52"/>
    </row>
    <row r="26" spans="1:3" x14ac:dyDescent="0.25">
      <c r="A26" s="73"/>
      <c r="B26" s="53"/>
      <c r="C26" s="54"/>
    </row>
    <row r="27" spans="1:3" x14ac:dyDescent="0.25">
      <c r="A27" s="73"/>
      <c r="B27" s="55"/>
      <c r="C27" s="56"/>
    </row>
    <row r="28" spans="1:3" x14ac:dyDescent="0.2">
      <c r="A28" s="28" t="s">
        <v>45</v>
      </c>
      <c r="B28" s="44" t="s">
        <v>31</v>
      </c>
      <c r="C28" s="45"/>
    </row>
    <row r="29" spans="1:3" x14ac:dyDescent="0.25">
      <c r="A29" s="28" t="s">
        <v>46</v>
      </c>
      <c r="B29" s="47" t="s">
        <v>27</v>
      </c>
      <c r="C29" s="47"/>
    </row>
    <row r="30" spans="1:3" x14ac:dyDescent="0.2">
      <c r="A30" s="28" t="s">
        <v>47</v>
      </c>
      <c r="B30" s="44" t="s">
        <v>48</v>
      </c>
      <c r="C30" s="45"/>
    </row>
    <row r="31" spans="1:3" x14ac:dyDescent="0.25">
      <c r="A31" s="28" t="s">
        <v>49</v>
      </c>
      <c r="B31" s="47" t="s">
        <v>31</v>
      </c>
      <c r="C31" s="47"/>
    </row>
    <row r="32" spans="1:3" x14ac:dyDescent="0.25">
      <c r="A32" s="28" t="s">
        <v>50</v>
      </c>
      <c r="B32" s="44" t="s">
        <v>51</v>
      </c>
      <c r="C32" s="48"/>
    </row>
    <row r="33" spans="1:3" x14ac:dyDescent="0.2">
      <c r="A33" s="5" t="s">
        <v>52</v>
      </c>
      <c r="B33" s="46" t="s">
        <v>53</v>
      </c>
      <c r="C33" s="45"/>
    </row>
    <row r="34" spans="1:3" ht="45" x14ac:dyDescent="0.2">
      <c r="A34" s="5" t="s">
        <v>54</v>
      </c>
      <c r="B34" s="44" t="s">
        <v>55</v>
      </c>
      <c r="C34" s="45"/>
    </row>
    <row r="35" spans="1:3" ht="15" customHeight="1" x14ac:dyDescent="0.25"/>
    <row r="36" spans="1:3" ht="15" customHeight="1" x14ac:dyDescent="0.25"/>
    <row r="43" spans="1:3" ht="15" customHeight="1" x14ac:dyDescent="0.25"/>
    <row r="48" spans="1:3" ht="18" customHeight="1" x14ac:dyDescent="0.25"/>
    <row r="51" spans="6:6" x14ac:dyDescent="0.25">
      <c r="F51" s="4"/>
    </row>
    <row r="52" spans="6:6" x14ac:dyDescent="0.25">
      <c r="F52" s="4"/>
    </row>
    <row r="53" spans="6:6" x14ac:dyDescent="0.25">
      <c r="F53" s="4"/>
    </row>
    <row r="64" spans="6:6" ht="36" customHeight="1" x14ac:dyDescent="0.25"/>
    <row r="76" ht="33.75" customHeight="1" x14ac:dyDescent="0.25"/>
    <row r="77" ht="33.75" customHeight="1" x14ac:dyDescent="0.25"/>
    <row r="78" ht="33.75" customHeight="1" x14ac:dyDescent="0.25"/>
  </sheetData>
  <dataConsolidate/>
  <mergeCells count="33">
    <mergeCell ref="B28:C28"/>
    <mergeCell ref="A1:C1"/>
    <mergeCell ref="B20:C20"/>
    <mergeCell ref="B17:C17"/>
    <mergeCell ref="B7:C7"/>
    <mergeCell ref="B18:C18"/>
    <mergeCell ref="B19:C19"/>
    <mergeCell ref="B2:C2"/>
    <mergeCell ref="B3:C3"/>
    <mergeCell ref="B4:C4"/>
    <mergeCell ref="B5:C5"/>
    <mergeCell ref="B14:C14"/>
    <mergeCell ref="B16:C16"/>
    <mergeCell ref="A25:A27"/>
    <mergeCell ref="B6:C6"/>
    <mergeCell ref="B8:C8"/>
    <mergeCell ref="B9:C9"/>
    <mergeCell ref="B10:C10"/>
    <mergeCell ref="B25:C27"/>
    <mergeCell ref="B24:C24"/>
    <mergeCell ref="B23:C23"/>
    <mergeCell ref="B22:C22"/>
    <mergeCell ref="B11:C11"/>
    <mergeCell ref="B12:C12"/>
    <mergeCell ref="B13:C13"/>
    <mergeCell ref="B21:C21"/>
    <mergeCell ref="B15:C15"/>
    <mergeCell ref="B34:C34"/>
    <mergeCell ref="B33:C33"/>
    <mergeCell ref="B31:C31"/>
    <mergeCell ref="B30:C30"/>
    <mergeCell ref="B29:C29"/>
    <mergeCell ref="B32:C32"/>
  </mergeCells>
  <hyperlinks>
    <hyperlink ref="B12" r:id="rId1"/>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14:formula1>
            <xm:f>Hoja2!$H$2:$H$5</xm:f>
          </x14:formula1>
          <xm:sqref>B17:C17</xm:sqref>
        </x14:dataValidation>
        <x14:dataValidation type="list" allowBlank="1" showInputMessage="1" showErrorMessage="1">
          <x14:formula1>
            <xm:f>Hoja2!$I$1:$I$7</xm:f>
          </x14:formula1>
          <xm:sqref>B21:C21</xm:sqref>
        </x14:dataValidation>
        <x14:dataValidation type="list" allowBlank="1" showInputMessage="1" showErrorMessage="1">
          <x14:formula1>
            <xm:f>Hoja2!$K$1:$K$2</xm:f>
          </x14:formula1>
          <xm:sqref>B6:C6</xm:sqref>
        </x14:dataValidation>
        <x14:dataValidation type="list" allowBlank="1" showInputMessage="1" showErrorMessage="1">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3" tint="-0.499984740745262"/>
  </sheetPr>
  <dimension ref="A1:C50"/>
  <sheetViews>
    <sheetView zoomScaleNormal="100" workbookViewId="0">
      <selection activeCell="B14" sqref="B14:C14"/>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18.75" x14ac:dyDescent="0.25">
      <c r="A1" s="74" t="s">
        <v>56</v>
      </c>
      <c r="B1" s="74"/>
      <c r="C1" s="74"/>
    </row>
    <row r="2" spans="1:3" ht="15.75" customHeight="1" x14ac:dyDescent="0.25">
      <c r="A2" s="20" t="s">
        <v>57</v>
      </c>
      <c r="B2" s="75" t="s">
        <v>58</v>
      </c>
      <c r="C2" s="76"/>
    </row>
    <row r="3" spans="1:3" s="2" customFormat="1" x14ac:dyDescent="0.25">
      <c r="A3" s="5" t="s">
        <v>1</v>
      </c>
      <c r="B3" s="62" t="str">
        <f>'AUTOS  NOTA 322'!B2:C2</f>
        <v>768343103001-2023-00214-00</v>
      </c>
      <c r="C3" s="62"/>
    </row>
    <row r="4" spans="1:3" s="2" customFormat="1" x14ac:dyDescent="0.25">
      <c r="A4" s="5" t="s">
        <v>3</v>
      </c>
      <c r="B4" s="62" t="str">
        <f>'AUTOS  NOTA 322'!B3:C3</f>
        <v>Juzgado Primero (1°) Civil del Circuito de Tuluá</v>
      </c>
      <c r="C4" s="62"/>
    </row>
    <row r="5" spans="1:3" s="2" customFormat="1" x14ac:dyDescent="0.25">
      <c r="A5" s="5" t="s">
        <v>59</v>
      </c>
      <c r="B5" s="62" t="str">
        <f>'AUTOS  NOTA 322'!B4:C4</f>
        <v>ALLIANZ SEGUROS S.A., JUAN CARLOS PAREJA ÁLVAREZ, JUAN CAMILO PAREJA QUINTERO</v>
      </c>
      <c r="C5" s="62"/>
    </row>
    <row r="6" spans="1:3" s="2" customFormat="1" x14ac:dyDescent="0.25">
      <c r="A6" s="5" t="s">
        <v>7</v>
      </c>
      <c r="B6" s="62" t="str">
        <f>'AUTOS  NOTA 322'!B5:C5</f>
        <v xml:space="preserve">HELADIO RIVILLAS GARCÍA </v>
      </c>
      <c r="C6" s="62"/>
    </row>
    <row r="7" spans="1:3" s="2" customFormat="1" x14ac:dyDescent="0.25">
      <c r="A7" s="5" t="s">
        <v>9</v>
      </c>
      <c r="B7" s="62" t="str">
        <f>'AUTOS  NOTA 322'!B6:C6</f>
        <v>DEMANDA DIRECTA</v>
      </c>
      <c r="C7" s="62"/>
    </row>
    <row r="8" spans="1:3" s="2" customFormat="1" x14ac:dyDescent="0.25">
      <c r="A8" s="31" t="s">
        <v>60</v>
      </c>
      <c r="B8" s="62" t="str">
        <f>'AUTOS  NOTA 322'!B7:C8</f>
        <v>Heladio Rivillas Garcia</v>
      </c>
      <c r="C8" s="62"/>
    </row>
    <row r="9" spans="1:3" x14ac:dyDescent="0.25">
      <c r="A9" s="20" t="s">
        <v>61</v>
      </c>
      <c r="B9" s="62" t="s">
        <v>62</v>
      </c>
      <c r="C9" s="62"/>
    </row>
    <row r="10" spans="1:3" x14ac:dyDescent="0.25">
      <c r="A10" s="20" t="s">
        <v>63</v>
      </c>
      <c r="B10" s="62" t="s">
        <v>64</v>
      </c>
      <c r="C10" s="62"/>
    </row>
    <row r="11" spans="1:3" x14ac:dyDescent="0.25">
      <c r="A11" s="20" t="s">
        <v>65</v>
      </c>
      <c r="B11" s="89">
        <v>4000000000</v>
      </c>
      <c r="C11" s="90"/>
    </row>
    <row r="12" spans="1:3" x14ac:dyDescent="0.25">
      <c r="A12" s="20" t="s">
        <v>66</v>
      </c>
      <c r="B12" s="89">
        <v>0</v>
      </c>
      <c r="C12" s="90"/>
    </row>
    <row r="13" spans="1:3" x14ac:dyDescent="0.25">
      <c r="A13" s="20" t="s">
        <v>67</v>
      </c>
      <c r="B13" s="65" t="s">
        <v>68</v>
      </c>
      <c r="C13" s="66"/>
    </row>
    <row r="14" spans="1:3" x14ac:dyDescent="0.25">
      <c r="A14" s="20" t="s">
        <v>69</v>
      </c>
      <c r="B14" s="63" t="s">
        <v>70</v>
      </c>
      <c r="C14" s="62"/>
    </row>
    <row r="15" spans="1:3" x14ac:dyDescent="0.25">
      <c r="A15" s="20" t="s">
        <v>71</v>
      </c>
      <c r="B15" s="62" t="s">
        <v>72</v>
      </c>
      <c r="C15" s="62"/>
    </row>
    <row r="16" spans="1:3" x14ac:dyDescent="0.25">
      <c r="A16" s="20" t="s">
        <v>73</v>
      </c>
      <c r="B16" s="62" t="s">
        <v>72</v>
      </c>
      <c r="C16" s="62"/>
    </row>
    <row r="17" spans="1:3" x14ac:dyDescent="0.25">
      <c r="A17" s="91" t="s">
        <v>74</v>
      </c>
      <c r="B17" s="62" t="s">
        <v>75</v>
      </c>
      <c r="C17" s="62"/>
    </row>
    <row r="18" spans="1:3" x14ac:dyDescent="0.25">
      <c r="A18" s="92"/>
      <c r="B18" s="10" t="s">
        <v>76</v>
      </c>
      <c r="C18" s="10" t="s">
        <v>77</v>
      </c>
    </row>
    <row r="19" spans="1:3" x14ac:dyDescent="0.25">
      <c r="A19" s="92"/>
      <c r="B19" s="6" t="s">
        <v>78</v>
      </c>
      <c r="C19" s="6"/>
    </row>
    <row r="20" spans="1:3" x14ac:dyDescent="0.25">
      <c r="A20" s="92"/>
      <c r="B20" s="6"/>
      <c r="C20" s="6"/>
    </row>
    <row r="21" spans="1:3" x14ac:dyDescent="0.25">
      <c r="A21" s="93"/>
      <c r="B21" s="6"/>
      <c r="C21" s="6"/>
    </row>
    <row r="22" spans="1:3" x14ac:dyDescent="0.25">
      <c r="A22" s="20" t="s">
        <v>79</v>
      </c>
      <c r="B22" s="62" t="s">
        <v>80</v>
      </c>
      <c r="C22" s="62"/>
    </row>
    <row r="23" spans="1:3" x14ac:dyDescent="0.25">
      <c r="A23" s="20" t="s">
        <v>81</v>
      </c>
      <c r="B23" s="75" t="s">
        <v>80</v>
      </c>
      <c r="C23" s="76"/>
    </row>
    <row r="24" spans="1:3" x14ac:dyDescent="0.25">
      <c r="A24" s="20" t="s">
        <v>82</v>
      </c>
      <c r="B24" s="62" t="s">
        <v>83</v>
      </c>
      <c r="C24" s="62"/>
    </row>
    <row r="25" spans="1:3" x14ac:dyDescent="0.25">
      <c r="A25" s="20" t="s">
        <v>84</v>
      </c>
      <c r="B25" s="62" t="s">
        <v>80</v>
      </c>
      <c r="C25" s="62"/>
    </row>
    <row r="26" spans="1:3" x14ac:dyDescent="0.25">
      <c r="A26" s="20" t="s">
        <v>85</v>
      </c>
      <c r="B26" s="62">
        <v>0</v>
      </c>
      <c r="C26" s="62"/>
    </row>
    <row r="27" spans="1:3" x14ac:dyDescent="0.25">
      <c r="A27" s="19" t="s">
        <v>86</v>
      </c>
      <c r="B27" s="62" t="s">
        <v>72</v>
      </c>
      <c r="C27" s="62"/>
    </row>
    <row r="28" spans="1:3" x14ac:dyDescent="0.25">
      <c r="A28" s="77" t="s">
        <v>87</v>
      </c>
      <c r="B28" s="77"/>
      <c r="C28" s="77"/>
    </row>
    <row r="29" spans="1:3" x14ac:dyDescent="0.25">
      <c r="A29" s="87" t="s">
        <v>88</v>
      </c>
      <c r="B29" s="88"/>
      <c r="C29" s="11" t="s">
        <v>89</v>
      </c>
    </row>
    <row r="30" spans="1:3" x14ac:dyDescent="0.25">
      <c r="A30" s="87" t="s">
        <v>90</v>
      </c>
      <c r="B30" s="88"/>
      <c r="C30" s="11" t="s">
        <v>89</v>
      </c>
    </row>
    <row r="31" spans="1:3" x14ac:dyDescent="0.25">
      <c r="A31" s="87" t="s">
        <v>91</v>
      </c>
      <c r="B31" s="88"/>
      <c r="C31" s="12" t="s">
        <v>89</v>
      </c>
    </row>
    <row r="32" spans="1:3" x14ac:dyDescent="0.25">
      <c r="A32" s="87" t="s">
        <v>92</v>
      </c>
      <c r="B32" s="88"/>
      <c r="C32" s="11"/>
    </row>
    <row r="33" spans="1:3" x14ac:dyDescent="0.25">
      <c r="A33" s="87" t="s">
        <v>93</v>
      </c>
      <c r="B33" s="88"/>
      <c r="C33" s="11"/>
    </row>
    <row r="34" spans="1:3" x14ac:dyDescent="0.25">
      <c r="A34" s="87" t="s">
        <v>94</v>
      </c>
      <c r="B34" s="88"/>
      <c r="C34" s="13"/>
    </row>
    <row r="35" spans="1:3" x14ac:dyDescent="0.25">
      <c r="A35" s="78" t="s">
        <v>95</v>
      </c>
      <c r="B35" s="79"/>
      <c r="C35" s="14"/>
    </row>
    <row r="36" spans="1:3" x14ac:dyDescent="0.25">
      <c r="A36" s="78" t="s">
        <v>96</v>
      </c>
      <c r="B36" s="79"/>
      <c r="C36" s="15"/>
    </row>
    <row r="37" spans="1:3" x14ac:dyDescent="0.25">
      <c r="A37" s="80" t="s">
        <v>97</v>
      </c>
      <c r="B37" s="81"/>
      <c r="C37" s="15"/>
    </row>
    <row r="38" spans="1:3" x14ac:dyDescent="0.25">
      <c r="A38" s="82"/>
      <c r="B38" s="83"/>
      <c r="C38" s="15"/>
    </row>
    <row r="39" spans="1:3" x14ac:dyDescent="0.25">
      <c r="A39" s="84"/>
      <c r="B39" s="85"/>
      <c r="C39" s="15"/>
    </row>
    <row r="40" spans="1:3" x14ac:dyDescent="0.25">
      <c r="A40" s="86" t="s">
        <v>98</v>
      </c>
      <c r="B40" s="86"/>
      <c r="C40" s="86"/>
    </row>
    <row r="41" spans="1:3" x14ac:dyDescent="0.25">
      <c r="A41" s="17" t="s">
        <v>99</v>
      </c>
      <c r="B41" s="18"/>
      <c r="C41" s="15" t="s">
        <v>89</v>
      </c>
    </row>
    <row r="42" spans="1:3" x14ac:dyDescent="0.25">
      <c r="A42" s="78" t="s">
        <v>100</v>
      </c>
      <c r="B42" s="79"/>
      <c r="C42" s="15"/>
    </row>
    <row r="43" spans="1:3" x14ac:dyDescent="0.25">
      <c r="A43" s="78" t="s">
        <v>101</v>
      </c>
      <c r="B43" s="79"/>
      <c r="C43" s="15"/>
    </row>
    <row r="44" spans="1:3" x14ac:dyDescent="0.25">
      <c r="A44" s="17" t="s">
        <v>102</v>
      </c>
      <c r="B44" s="18"/>
      <c r="C44" s="15"/>
    </row>
    <row r="45" spans="1:3" x14ac:dyDescent="0.25">
      <c r="A45" s="17" t="s">
        <v>103</v>
      </c>
      <c r="B45" s="18"/>
      <c r="C45" s="15"/>
    </row>
    <row r="46" spans="1:3" x14ac:dyDescent="0.25">
      <c r="A46" s="78" t="s">
        <v>104</v>
      </c>
      <c r="B46" s="79"/>
      <c r="C46" s="15"/>
    </row>
    <row r="47" spans="1:3" x14ac:dyDescent="0.25">
      <c r="A47" s="17" t="s">
        <v>105</v>
      </c>
      <c r="B47" s="16"/>
      <c r="C47" s="15"/>
    </row>
    <row r="48" spans="1:3" x14ac:dyDescent="0.25">
      <c r="A48" s="78" t="s">
        <v>106</v>
      </c>
      <c r="B48" s="79"/>
      <c r="C48" s="15"/>
    </row>
    <row r="49" spans="1:3" x14ac:dyDescent="0.25">
      <c r="A49" s="78" t="s">
        <v>107</v>
      </c>
      <c r="B49" s="79"/>
      <c r="C49" s="15"/>
    </row>
    <row r="50" spans="1:3" x14ac:dyDescent="0.25">
      <c r="A50" s="78" t="s">
        <v>97</v>
      </c>
      <c r="B50" s="79"/>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drawing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Hoja2!$C$2:$C$4</xm:f>
          </x14:formula1>
          <xm:sqref>B17:C17</xm:sqref>
        </x14:dataValidation>
        <x14:dataValidation type="list" allowBlank="1" showInputMessage="1" showErrorMessage="1">
          <x14:formula1>
            <xm:f>Hoja2!$B$1:$B$2</xm:f>
          </x14:formula1>
          <xm:sqref>B27:C27 B15:C16 B22:C23 B25:C25</xm:sqref>
        </x14:dataValidation>
        <x14:dataValidation type="list" allowBlank="1" showInputMessage="1" showErrorMessage="1">
          <x14:formula1>
            <xm:f>Hoja2!$E$2:$E$8</xm:f>
          </x14:formula1>
          <xm:sqref>B24:C24</xm:sqref>
        </x14:dataValidation>
        <x14:dataValidation type="list" allowBlank="1" showInputMessage="1" showErrorMessage="1">
          <x14:formula1>
            <xm:f>Hoja2!$L$1:$L$13</xm:f>
          </x14:formula1>
          <xm:sqref>B10:C10</xm:sqref>
        </x14:dataValidation>
        <x14:dataValidation type="list" allowBlank="1" showInputMessage="1" showErrorMessage="1">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3" tint="-0.499984740745262"/>
  </sheetPr>
  <dimension ref="A1:I44"/>
  <sheetViews>
    <sheetView tabSelected="1" topLeftCell="A28" zoomScale="85" zoomScaleNormal="85" workbookViewId="0">
      <selection activeCell="A41" sqref="A41"/>
    </sheetView>
  </sheetViews>
  <sheetFormatPr baseColWidth="10" defaultColWidth="0" defaultRowHeight="15" x14ac:dyDescent="0.25"/>
  <cols>
    <col min="1" max="1" width="41.85546875" customWidth="1"/>
    <col min="2" max="2" width="35.42578125" customWidth="1"/>
    <col min="3" max="3" width="54.85546875" customWidth="1"/>
    <col min="4" max="8" width="11.42578125" hidden="1" customWidth="1"/>
    <col min="9" max="9" width="12" hidden="1" customWidth="1"/>
    <col min="10" max="16384" width="11.42578125" hidden="1"/>
  </cols>
  <sheetData>
    <row r="1" spans="1:9" ht="18.75" x14ac:dyDescent="0.25">
      <c r="A1" s="74" t="s">
        <v>108</v>
      </c>
      <c r="B1" s="74"/>
      <c r="C1" s="74"/>
    </row>
    <row r="2" spans="1:9" ht="15" customHeight="1" x14ac:dyDescent="0.25">
      <c r="A2" s="35" t="s">
        <v>57</v>
      </c>
      <c r="B2" s="98" t="str">
        <f>'AUTOS NOTA 321'!B2:C2</f>
        <v>APJ32127- 80227651</v>
      </c>
      <c r="C2" s="99"/>
    </row>
    <row r="3" spans="1:9" x14ac:dyDescent="0.25">
      <c r="A3" s="36" t="s">
        <v>1</v>
      </c>
      <c r="B3" s="102" t="str">
        <f>'AUTOS  NOTA 322'!B2:C2</f>
        <v>768343103001-2023-00214-00</v>
      </c>
      <c r="C3" s="102"/>
    </row>
    <row r="4" spans="1:9" x14ac:dyDescent="0.25">
      <c r="A4" s="36" t="s">
        <v>3</v>
      </c>
      <c r="B4" s="102" t="str">
        <f>'AUTOS  NOTA 322'!B3:C3</f>
        <v>Juzgado Primero (1°) Civil del Circuito de Tuluá</v>
      </c>
      <c r="C4" s="102"/>
    </row>
    <row r="5" spans="1:9" x14ac:dyDescent="0.25">
      <c r="A5" s="36" t="s">
        <v>59</v>
      </c>
      <c r="B5" s="102" t="str">
        <f>'AUTOS  NOTA 322'!B4:C4</f>
        <v>ALLIANZ SEGUROS S.A., JUAN CARLOS PAREJA ÁLVAREZ, JUAN CAMILO PAREJA QUINTERO</v>
      </c>
      <c r="C5" s="102"/>
    </row>
    <row r="6" spans="1:9" ht="15" customHeight="1" x14ac:dyDescent="0.25">
      <c r="A6" s="36" t="s">
        <v>7</v>
      </c>
      <c r="B6" s="102" t="str">
        <f>'AUTOS  NOTA 322'!B5:C5</f>
        <v xml:space="preserve">HELADIO RIVILLAS GARCÍA </v>
      </c>
      <c r="C6" s="102"/>
    </row>
    <row r="7" spans="1:9" x14ac:dyDescent="0.25">
      <c r="A7" s="36" t="s">
        <v>9</v>
      </c>
      <c r="B7" s="102" t="str">
        <f>'AUTOS  NOTA 322'!B6:C6</f>
        <v>DEMANDA DIRECTA</v>
      </c>
      <c r="C7" s="102"/>
    </row>
    <row r="8" spans="1:9" x14ac:dyDescent="0.25">
      <c r="A8" s="38" t="s">
        <v>60</v>
      </c>
      <c r="B8" s="102" t="str">
        <f>'AUTOS  NOTA 322'!B7:C8</f>
        <v>Heladio Rivillas Garcia</v>
      </c>
      <c r="C8" s="102"/>
    </row>
    <row r="9" spans="1:9" ht="30" x14ac:dyDescent="0.25">
      <c r="A9" s="36" t="s">
        <v>109</v>
      </c>
      <c r="B9" s="96">
        <f>SUM(C11,C12,C14,C15,C17)</f>
        <v>222359060</v>
      </c>
      <c r="C9" s="97"/>
    </row>
    <row r="10" spans="1:9" x14ac:dyDescent="0.25">
      <c r="A10" s="103" t="s">
        <v>110</v>
      </c>
      <c r="B10" s="100" t="s">
        <v>111</v>
      </c>
      <c r="C10" s="101"/>
    </row>
    <row r="11" spans="1:9" x14ac:dyDescent="0.25">
      <c r="A11" s="103"/>
      <c r="B11" s="37" t="s">
        <v>112</v>
      </c>
      <c r="C11" s="32">
        <v>7359060</v>
      </c>
    </row>
    <row r="12" spans="1:9" x14ac:dyDescent="0.25">
      <c r="A12" s="103"/>
      <c r="B12" s="37" t="s">
        <v>113</v>
      </c>
      <c r="C12" s="32">
        <v>0</v>
      </c>
    </row>
    <row r="13" spans="1:9" x14ac:dyDescent="0.25">
      <c r="A13" s="103"/>
      <c r="B13" s="100"/>
      <c r="C13" s="101"/>
    </row>
    <row r="14" spans="1:9" x14ac:dyDescent="0.25">
      <c r="A14" s="103"/>
      <c r="B14" s="37" t="s">
        <v>114</v>
      </c>
      <c r="C14" s="40">
        <v>75000000</v>
      </c>
    </row>
    <row r="15" spans="1:9" x14ac:dyDescent="0.25">
      <c r="A15" s="103"/>
      <c r="B15" s="37" t="s">
        <v>115</v>
      </c>
      <c r="C15" s="40">
        <v>140000000</v>
      </c>
      <c r="E15" t="s">
        <v>116</v>
      </c>
      <c r="F15" s="22">
        <v>0.7</v>
      </c>
    </row>
    <row r="16" spans="1:9" x14ac:dyDescent="0.25">
      <c r="A16" s="103"/>
      <c r="B16" s="100" t="s">
        <v>117</v>
      </c>
      <c r="C16" s="101"/>
      <c r="E16" t="s">
        <v>118</v>
      </c>
      <c r="F16" s="23">
        <v>0.3</v>
      </c>
      <c r="I16" s="25"/>
    </row>
    <row r="17" spans="1:9" x14ac:dyDescent="0.25">
      <c r="A17" s="103"/>
      <c r="B17" s="37"/>
      <c r="C17" s="41">
        <v>0</v>
      </c>
      <c r="F17" s="26"/>
      <c r="I17" s="25"/>
    </row>
    <row r="18" spans="1:9" ht="23.25" customHeight="1" x14ac:dyDescent="0.25">
      <c r="A18" s="39" t="s">
        <v>119</v>
      </c>
      <c r="B18" s="98" t="s">
        <v>151</v>
      </c>
      <c r="C18" s="99"/>
    </row>
    <row r="19" spans="1:9" ht="60" x14ac:dyDescent="0.25">
      <c r="A19" s="36" t="s">
        <v>120</v>
      </c>
      <c r="B19" s="110" t="s">
        <v>181</v>
      </c>
      <c r="C19" s="111"/>
    </row>
    <row r="20" spans="1:9" ht="15" customHeight="1" x14ac:dyDescent="0.25">
      <c r="A20" s="21" t="s">
        <v>121</v>
      </c>
      <c r="B20" s="107">
        <f>((C22+C23+C25+C26+C30+C28+C32+C34+C29+C33)-C37)*C36*C38</f>
        <v>67359060</v>
      </c>
      <c r="C20" s="107"/>
    </row>
    <row r="21" spans="1:9" x14ac:dyDescent="0.25">
      <c r="A21" s="7" t="s">
        <v>122</v>
      </c>
      <c r="B21" s="112" t="s">
        <v>111</v>
      </c>
      <c r="C21" s="113"/>
    </row>
    <row r="22" spans="1:9" x14ac:dyDescent="0.25">
      <c r="A22" s="94"/>
      <c r="B22" s="37" t="s">
        <v>112</v>
      </c>
      <c r="C22" s="32">
        <v>7359060</v>
      </c>
    </row>
    <row r="23" spans="1:9" x14ac:dyDescent="0.25">
      <c r="A23" s="95"/>
      <c r="B23" s="37" t="s">
        <v>113</v>
      </c>
      <c r="C23" s="32">
        <v>0</v>
      </c>
    </row>
    <row r="24" spans="1:9" x14ac:dyDescent="0.25">
      <c r="A24" s="95"/>
      <c r="B24" s="100" t="s">
        <v>123</v>
      </c>
      <c r="C24" s="101"/>
    </row>
    <row r="25" spans="1:9" x14ac:dyDescent="0.25">
      <c r="A25" s="95"/>
      <c r="B25" s="37" t="s">
        <v>114</v>
      </c>
      <c r="C25" s="32">
        <v>30000000</v>
      </c>
    </row>
    <row r="26" spans="1:9" ht="29.1" customHeight="1" x14ac:dyDescent="0.25">
      <c r="A26" s="95"/>
      <c r="B26" s="37" t="s">
        <v>182</v>
      </c>
      <c r="C26" s="32">
        <v>30000000</v>
      </c>
    </row>
    <row r="27" spans="1:9" x14ac:dyDescent="0.25">
      <c r="A27" s="95"/>
      <c r="B27" s="100" t="s">
        <v>124</v>
      </c>
      <c r="C27" s="101"/>
    </row>
    <row r="28" spans="1:9" x14ac:dyDescent="0.25">
      <c r="A28" s="95"/>
      <c r="B28" s="37" t="s">
        <v>125</v>
      </c>
      <c r="C28" s="32">
        <v>0</v>
      </c>
    </row>
    <row r="29" spans="1:9" x14ac:dyDescent="0.25">
      <c r="A29" s="95"/>
      <c r="B29" s="37" t="s">
        <v>112</v>
      </c>
      <c r="C29" s="32">
        <v>0</v>
      </c>
    </row>
    <row r="30" spans="1:9" x14ac:dyDescent="0.25">
      <c r="A30" s="95"/>
      <c r="B30" s="37" t="s">
        <v>113</v>
      </c>
      <c r="C30" s="32">
        <v>0</v>
      </c>
    </row>
    <row r="31" spans="1:9" x14ac:dyDescent="0.25">
      <c r="A31" s="95"/>
      <c r="B31" s="100" t="s">
        <v>126</v>
      </c>
      <c r="C31" s="101"/>
    </row>
    <row r="32" spans="1:9" x14ac:dyDescent="0.25">
      <c r="A32" s="95"/>
      <c r="B32" s="37"/>
      <c r="C32" s="32"/>
    </row>
    <row r="33" spans="1:3" x14ac:dyDescent="0.25">
      <c r="A33" s="95"/>
      <c r="B33" s="37" t="s">
        <v>112</v>
      </c>
      <c r="C33" s="32">
        <v>0</v>
      </c>
    </row>
    <row r="34" spans="1:3" x14ac:dyDescent="0.25">
      <c r="A34" s="95"/>
      <c r="B34" s="37" t="s">
        <v>113</v>
      </c>
      <c r="C34" s="32">
        <v>0</v>
      </c>
    </row>
    <row r="35" spans="1:3" x14ac:dyDescent="0.25">
      <c r="A35" s="95"/>
      <c r="B35" s="100" t="s">
        <v>127</v>
      </c>
      <c r="C35" s="101"/>
    </row>
    <row r="36" spans="1:3" x14ac:dyDescent="0.25">
      <c r="A36" s="95"/>
      <c r="B36" s="37" t="s">
        <v>128</v>
      </c>
      <c r="C36" s="33">
        <v>1</v>
      </c>
    </row>
    <row r="37" spans="1:3" x14ac:dyDescent="0.25">
      <c r="A37" s="95"/>
      <c r="B37" s="37" t="s">
        <v>66</v>
      </c>
      <c r="C37" s="34">
        <v>0</v>
      </c>
    </row>
    <row r="38" spans="1:3" x14ac:dyDescent="0.25">
      <c r="A38" s="95"/>
      <c r="B38" s="37" t="s">
        <v>129</v>
      </c>
      <c r="C38" s="33">
        <v>1</v>
      </c>
    </row>
    <row r="39" spans="1:3" x14ac:dyDescent="0.25">
      <c r="A39" s="24" t="s">
        <v>130</v>
      </c>
      <c r="B39" s="107">
        <f>IFERROR(B20*(VLOOKUP(B18,E15:F17,2,0)),16666)</f>
        <v>16666</v>
      </c>
      <c r="C39" s="107"/>
    </row>
    <row r="40" spans="1:3" ht="93" customHeight="1" x14ac:dyDescent="0.25">
      <c r="A40" s="36" t="s">
        <v>131</v>
      </c>
      <c r="B40" s="108" t="s">
        <v>183</v>
      </c>
      <c r="C40" s="109"/>
    </row>
    <row r="41" spans="1:3" ht="211.5" customHeight="1" x14ac:dyDescent="0.25">
      <c r="A41" s="36" t="s">
        <v>132</v>
      </c>
      <c r="B41" s="105" t="s">
        <v>184</v>
      </c>
      <c r="C41" s="106"/>
    </row>
    <row r="42" spans="1:3" ht="26.1" customHeight="1" x14ac:dyDescent="0.25">
      <c r="A42" s="43" t="s">
        <v>133</v>
      </c>
      <c r="B42" s="43"/>
      <c r="C42" s="43"/>
    </row>
    <row r="43" spans="1:3" x14ac:dyDescent="0.25">
      <c r="A43" s="42" t="s">
        <v>134</v>
      </c>
      <c r="B43" s="104"/>
      <c r="C43" s="104"/>
    </row>
    <row r="44" spans="1:3" ht="41.1" customHeight="1" x14ac:dyDescent="0.25">
      <c r="A44" s="42" t="s">
        <v>135</v>
      </c>
      <c r="B44" s="104"/>
      <c r="C44" s="104"/>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Hoja2!$F$1:$F$3</xm:f>
          </x14:formula1>
          <xm:sqref>B18</xm:sqref>
        </x14:dataValidation>
        <x14:dataValidation type="list" allowBlank="1" showInputMessage="1" showErrorMessage="1">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A1"/>
  <sheetViews>
    <sheetView workbookViewId="0">
      <selection activeCell="I29" sqref="I29"/>
    </sheetView>
  </sheetViews>
  <sheetFormatPr baseColWidth="10" defaultColWidth="11.42578125"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3" tint="-0.499984740745262"/>
  </sheetPr>
  <dimension ref="A1:C17"/>
  <sheetViews>
    <sheetView workbookViewId="0">
      <selection activeCell="C28" sqref="C28:C2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74" t="s">
        <v>136</v>
      </c>
      <c r="B1" s="74"/>
      <c r="C1" s="74"/>
    </row>
    <row r="2" spans="1:3" x14ac:dyDescent="0.25">
      <c r="A2" s="20" t="s">
        <v>57</v>
      </c>
      <c r="B2" s="75" t="str">
        <f>'AUTOS NOTA 324'!B2:C2</f>
        <v>APJ32127- 80227651</v>
      </c>
      <c r="C2" s="76"/>
    </row>
    <row r="3" spans="1:3" x14ac:dyDescent="0.25">
      <c r="A3" s="5" t="s">
        <v>1</v>
      </c>
      <c r="B3" s="62" t="str">
        <f>'AUTOS  NOTA 322'!B2:C2</f>
        <v>768343103001-2023-00214-00</v>
      </c>
      <c r="C3" s="62"/>
    </row>
    <row r="4" spans="1:3" x14ac:dyDescent="0.25">
      <c r="A4" s="5" t="s">
        <v>3</v>
      </c>
      <c r="B4" s="62" t="str">
        <f>'AUTOS  NOTA 322'!B3:C3</f>
        <v>Juzgado Primero (1°) Civil del Circuito de Tuluá</v>
      </c>
      <c r="C4" s="62"/>
    </row>
    <row r="5" spans="1:3" x14ac:dyDescent="0.25">
      <c r="A5" s="5" t="s">
        <v>59</v>
      </c>
      <c r="B5" s="62" t="str">
        <f>'AUTOS  NOTA 322'!B4:C4</f>
        <v>ALLIANZ SEGUROS S.A., JUAN CARLOS PAREJA ÁLVAREZ, JUAN CAMILO PAREJA QUINTERO</v>
      </c>
      <c r="C5" s="62"/>
    </row>
    <row r="6" spans="1:3" ht="15" customHeight="1" x14ac:dyDescent="0.25">
      <c r="A6" s="5" t="s">
        <v>7</v>
      </c>
      <c r="B6" s="62" t="str">
        <f>'AUTOS  NOTA 322'!B5:C5</f>
        <v xml:space="preserve">HELADIO RIVILLAS GARCÍA </v>
      </c>
      <c r="C6" s="62"/>
    </row>
    <row r="7" spans="1:3" ht="15" customHeight="1" x14ac:dyDescent="0.25">
      <c r="A7" s="5" t="s">
        <v>9</v>
      </c>
      <c r="B7" s="62" t="str">
        <f>'AUTOS  NOTA 322'!B6:C6</f>
        <v>DEMANDA DIRECTA</v>
      </c>
      <c r="C7" s="62"/>
    </row>
    <row r="8" spans="1:3" ht="15" customHeight="1" x14ac:dyDescent="0.25">
      <c r="A8" s="31" t="s">
        <v>60</v>
      </c>
      <c r="B8" s="62" t="str">
        <f>'AUTOS  NOTA 322'!B7:C8</f>
        <v>Heladio Rivillas Garcia</v>
      </c>
      <c r="C8" s="62"/>
    </row>
    <row r="9" spans="1:3" ht="18.95" customHeight="1" x14ac:dyDescent="0.25">
      <c r="A9" s="5" t="s">
        <v>137</v>
      </c>
      <c r="B9" s="62"/>
      <c r="C9" s="62"/>
    </row>
    <row r="10" spans="1:3" x14ac:dyDescent="0.25">
      <c r="A10" s="7" t="s">
        <v>122</v>
      </c>
      <c r="B10" s="116">
        <f>'AUTOS NOTA 324'!B20:C20</f>
        <v>67359060</v>
      </c>
      <c r="C10" s="116"/>
    </row>
    <row r="11" spans="1:3" x14ac:dyDescent="0.25">
      <c r="A11" s="7" t="s">
        <v>138</v>
      </c>
      <c r="B11" s="117">
        <f>'AUTOS NOTA 324'!B39:C39</f>
        <v>16666</v>
      </c>
      <c r="C11" s="62"/>
    </row>
    <row r="12" spans="1:3" ht="30" x14ac:dyDescent="0.25">
      <c r="A12" s="7" t="s">
        <v>139</v>
      </c>
      <c r="B12" s="114"/>
      <c r="C12" s="115"/>
    </row>
    <row r="13" spans="1:3" ht="45" x14ac:dyDescent="0.25">
      <c r="A13" s="5" t="s">
        <v>140</v>
      </c>
      <c r="B13" s="62"/>
      <c r="C13" s="62"/>
    </row>
    <row r="14" spans="1:3" ht="45" x14ac:dyDescent="0.25">
      <c r="A14" s="5" t="s">
        <v>141</v>
      </c>
      <c r="B14" s="62"/>
      <c r="C14" s="62"/>
    </row>
    <row r="15" spans="1:3" x14ac:dyDescent="0.25">
      <c r="A15" s="5" t="s">
        <v>142</v>
      </c>
      <c r="B15" s="6"/>
      <c r="C15" s="6"/>
    </row>
    <row r="16" spans="1:3" x14ac:dyDescent="0.25">
      <c r="A16" s="7" t="s">
        <v>143</v>
      </c>
      <c r="B16" s="62"/>
      <c r="C16" s="62"/>
    </row>
    <row r="17" spans="1:3" x14ac:dyDescent="0.25">
      <c r="A17" s="6" t="s">
        <v>144</v>
      </c>
      <c r="B17" s="115"/>
      <c r="C17" s="115"/>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Hoja2!$B$1:$B$2</xm:f>
          </x14:formula1>
          <xm:sqref>B13:C13 B15 B16:C16</xm:sqref>
        </x14:dataValidation>
        <x14:dataValidation type="list" allowBlank="1" showInputMessage="1" showErrorMessage="1">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O13"/>
  <sheetViews>
    <sheetView topLeftCell="G1" workbookViewId="0">
      <selection activeCell="L26" sqref="L26"/>
    </sheetView>
  </sheetViews>
  <sheetFormatPr baseColWidth="10" defaultColWidth="11.42578125" defaultRowHeight="15" x14ac:dyDescent="0.25"/>
  <cols>
    <col min="4" max="4" width="20.140625" bestFit="1" customWidth="1"/>
    <col min="5" max="5" width="42.85546875" bestFit="1" customWidth="1"/>
    <col min="12" max="12" width="30.42578125" customWidth="1"/>
    <col min="13" max="13" width="16" customWidth="1"/>
  </cols>
  <sheetData>
    <row r="1" spans="1:15" x14ac:dyDescent="0.25">
      <c r="A1" s="9" t="s">
        <v>67</v>
      </c>
      <c r="B1" t="s">
        <v>72</v>
      </c>
      <c r="C1" s="9" t="s">
        <v>74</v>
      </c>
      <c r="D1" s="9" t="s">
        <v>145</v>
      </c>
      <c r="E1" s="3" t="s">
        <v>82</v>
      </c>
      <c r="F1" s="2" t="s">
        <v>116</v>
      </c>
      <c r="G1" s="4">
        <v>0</v>
      </c>
      <c r="H1" t="s">
        <v>28</v>
      </c>
      <c r="I1" t="s">
        <v>146</v>
      </c>
      <c r="K1" t="s">
        <v>147</v>
      </c>
      <c r="L1" s="30" t="s">
        <v>12</v>
      </c>
      <c r="M1" t="s">
        <v>68</v>
      </c>
      <c r="N1" t="s">
        <v>116</v>
      </c>
      <c r="O1" t="s">
        <v>148</v>
      </c>
    </row>
    <row r="2" spans="1:15" x14ac:dyDescent="0.25">
      <c r="A2" t="s">
        <v>68</v>
      </c>
      <c r="B2" t="s">
        <v>80</v>
      </c>
      <c r="C2" t="s">
        <v>149</v>
      </c>
      <c r="D2" s="2" t="s">
        <v>150</v>
      </c>
      <c r="E2" s="1" t="s">
        <v>83</v>
      </c>
      <c r="F2" s="2" t="s">
        <v>151</v>
      </c>
      <c r="G2" s="4">
        <v>0.7</v>
      </c>
      <c r="H2" t="s">
        <v>152</v>
      </c>
      <c r="I2" t="s">
        <v>153</v>
      </c>
      <c r="K2" t="s">
        <v>10</v>
      </c>
      <c r="L2" s="30" t="s">
        <v>154</v>
      </c>
      <c r="M2" t="s">
        <v>155</v>
      </c>
      <c r="N2" t="s">
        <v>118</v>
      </c>
      <c r="O2" t="s">
        <v>80</v>
      </c>
    </row>
    <row r="3" spans="1:15" x14ac:dyDescent="0.25">
      <c r="A3" t="s">
        <v>155</v>
      </c>
      <c r="C3" t="s">
        <v>156</v>
      </c>
      <c r="D3" s="2" t="s">
        <v>157</v>
      </c>
      <c r="E3" s="1" t="s">
        <v>158</v>
      </c>
      <c r="F3" s="2" t="s">
        <v>118</v>
      </c>
      <c r="G3" s="4">
        <v>0.3</v>
      </c>
      <c r="H3" t="s">
        <v>29</v>
      </c>
      <c r="I3" t="s">
        <v>159</v>
      </c>
      <c r="L3" s="30" t="s">
        <v>64</v>
      </c>
      <c r="M3" t="s">
        <v>160</v>
      </c>
      <c r="N3" t="s">
        <v>151</v>
      </c>
    </row>
    <row r="4" spans="1:15" x14ac:dyDescent="0.25">
      <c r="A4" t="s">
        <v>160</v>
      </c>
      <c r="C4" t="s">
        <v>75</v>
      </c>
      <c r="E4" s="1" t="s">
        <v>161</v>
      </c>
      <c r="H4" t="s">
        <v>162</v>
      </c>
      <c r="I4" t="s">
        <v>36</v>
      </c>
      <c r="L4" t="s">
        <v>163</v>
      </c>
    </row>
    <row r="5" spans="1:15" x14ac:dyDescent="0.25">
      <c r="A5" t="s">
        <v>164</v>
      </c>
      <c r="E5" s="1" t="s">
        <v>165</v>
      </c>
      <c r="H5" t="s">
        <v>166</v>
      </c>
      <c r="I5" t="s">
        <v>167</v>
      </c>
      <c r="L5" s="30" t="s">
        <v>168</v>
      </c>
    </row>
    <row r="6" spans="1:15" x14ac:dyDescent="0.25">
      <c r="E6" s="1" t="s">
        <v>169</v>
      </c>
      <c r="I6" t="s">
        <v>170</v>
      </c>
      <c r="L6" s="30" t="s">
        <v>171</v>
      </c>
    </row>
    <row r="7" spans="1:15" x14ac:dyDescent="0.25">
      <c r="E7" s="1" t="s">
        <v>172</v>
      </c>
      <c r="I7" t="s">
        <v>173</v>
      </c>
      <c r="L7" s="30" t="s">
        <v>174</v>
      </c>
    </row>
    <row r="8" spans="1:15" x14ac:dyDescent="0.25">
      <c r="E8" s="1" t="s">
        <v>175</v>
      </c>
      <c r="L8" s="30" t="s">
        <v>124</v>
      </c>
    </row>
    <row r="9" spans="1:15" x14ac:dyDescent="0.25">
      <c r="L9" s="30" t="s">
        <v>176</v>
      </c>
    </row>
    <row r="10" spans="1:15" x14ac:dyDescent="0.25">
      <c r="L10" s="30" t="s">
        <v>177</v>
      </c>
    </row>
    <row r="11" spans="1:15" x14ac:dyDescent="0.25">
      <c r="L11" s="30" t="s">
        <v>178</v>
      </c>
    </row>
    <row r="12" spans="1:15" x14ac:dyDescent="0.25">
      <c r="L12" s="30" t="s">
        <v>179</v>
      </c>
    </row>
    <row r="13" spans="1:15" x14ac:dyDescent="0.25">
      <c r="L13" s="30" t="s">
        <v>180</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CD393833B186944A0A837CB0070EACA" ma:contentTypeVersion="13" ma:contentTypeDescription="Crear nuevo documento." ma:contentTypeScope="" ma:versionID="eeeac8d1312976f434a862a9a96f825b">
  <xsd:schema xmlns:xsd="http://www.w3.org/2001/XMLSchema" xmlns:xs="http://www.w3.org/2001/XMLSchema" xmlns:p="http://schemas.microsoft.com/office/2006/metadata/properties" xmlns:ns2="39c72b90-33f0-47a8-93a0-b0e80e69708d" xmlns:ns3="55bf16b8-db60-4153-a954-9d3ee6a964fe" targetNamespace="http://schemas.microsoft.com/office/2006/metadata/properties" ma:root="true" ma:fieldsID="a69dd81a64fdd8bfc6400a7eab938425" ns2:_="" ns3:_="">
    <xsd:import namespace="39c72b90-33f0-47a8-93a0-b0e80e69708d"/>
    <xsd:import namespace="55bf16b8-db60-4153-a954-9d3ee6a964f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c72b90-33f0-47a8-93a0-b0e80e6970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bf16b8-db60-4153-a954-9d3ee6a964fe"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7" nillable="true" ma:displayName="Taxonomy Catch All Column" ma:hidden="true" ma:list="{590a5bc6-11ed-4d54-9942-1af284d4f5da}" ma:internalName="TaxCatchAll" ma:showField="CatchAllData" ma:web="55bf16b8-db60-4153-a954-9d3ee6a964f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5bf16b8-db60-4153-a954-9d3ee6a964fe" xsi:nil="true"/>
    <lcf76f155ced4ddcb4097134ff3c332f xmlns="39c72b90-33f0-47a8-93a0-b0e80e69708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AF98B96-7C7F-44C7-8B5A-F4B36CE497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c72b90-33f0-47a8-93a0-b0e80e69708d"/>
    <ds:schemaRef ds:uri="55bf16b8-db60-4153-a954-9d3ee6a964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9263B0A-97A7-42E4-99E8-454365A2A7B8}">
  <ds:schemaRefs>
    <ds:schemaRef ds:uri="http://schemas.microsoft.com/sharepoint/v3/contenttype/forms"/>
  </ds:schemaRefs>
</ds:datastoreItem>
</file>

<file path=customXml/itemProps3.xml><?xml version="1.0" encoding="utf-8"?>
<ds:datastoreItem xmlns:ds="http://schemas.openxmlformats.org/officeDocument/2006/customXml" ds:itemID="{F45074D7-AEE7-4C2E-9709-DA873087EC2C}">
  <ds:schemaRefs>
    <ds:schemaRef ds:uri="http://schemas.microsoft.com/office/2006/documentManagement/types"/>
    <ds:schemaRef ds:uri="55bf16b8-db60-4153-a954-9d3ee6a964fe"/>
    <ds:schemaRef ds:uri="http://purl.org/dc/terms/"/>
    <ds:schemaRef ds:uri="http://www.w3.org/XML/1998/namespace"/>
    <ds:schemaRef ds:uri="http://purl.org/dc/elements/1.1/"/>
    <ds:schemaRef ds:uri="http://purl.org/dc/dcmitype/"/>
    <ds:schemaRef ds:uri="39c72b90-33f0-47a8-93a0-b0e80e69708d"/>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Darling Muñoz</cp:lastModifiedBy>
  <cp:revision/>
  <dcterms:created xsi:type="dcterms:W3CDTF">2020-12-07T14:41:17Z</dcterms:created>
  <dcterms:modified xsi:type="dcterms:W3CDTF">2023-12-07T20:38:13Z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0x0101005CD393833B186944A0A837CB0070EACA</vt:lpwstr>
  </property>
</Properties>
</file>