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mc:AlternateContent xmlns:mc="http://schemas.openxmlformats.org/markup-compatibility/2006">
    <mc:Choice Requires="x15">
      <x15ac:absPath xmlns:x15ac="http://schemas.microsoft.com/office/spreadsheetml/2010/11/ac" url="C:\Users\mkrodriguez\Downloads\"/>
    </mc:Choice>
  </mc:AlternateContent>
  <xr:revisionPtr revIDLastSave="0" documentId="13_ncr:1_{5AA547DF-EEFD-4EDF-92E9-89B326B1DD3A}"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11" l="1"/>
  <c r="B17" i="11"/>
  <c r="B28" i="11" s="1"/>
  <c r="C11" i="11"/>
  <c r="C10" i="11"/>
  <c r="B7" i="10"/>
  <c r="B7" i="14"/>
  <c r="B6" i="14"/>
  <c r="B5" i="14"/>
  <c r="B4" i="14"/>
  <c r="B3" i="14"/>
  <c r="B2" i="14"/>
  <c r="B4" i="11"/>
  <c r="B5" i="11"/>
  <c r="B6" i="11"/>
  <c r="B7" i="11"/>
  <c r="B15" i="5"/>
  <c r="B8" i="11" s="1"/>
  <c r="B4" i="10"/>
  <c r="B5" i="10"/>
  <c r="B6" i="10"/>
  <c r="B3" i="10"/>
</calcChain>
</file>

<file path=xl/sharedStrings.xml><?xml version="1.0" encoding="utf-8"?>
<sst xmlns="http://schemas.openxmlformats.org/spreadsheetml/2006/main" count="203" uniqueCount="158">
  <si>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</si>
  <si>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</si>
  <si>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</si>
  <si>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</si>
  <si>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</si>
  <si>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</si>
  <si>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</si>
  <si>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</si>
  <si>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</si>
  <si>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</si>
  <si>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</si>
  <si>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</si>
  <si>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</si>
  <si>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</si>
  <si>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</si>
  <si>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</si>
  <si>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</si>
  <si>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</si>
  <si>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</si>
  <si>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</si>
  <si>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</si>
  <si>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</si>
  <si>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</si>
  <si>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</si>
  <si>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</si>
  <si>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</si>
  <si>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</si>
  <si>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</si>
  <si>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</si>
  <si>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</si>
  <si>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</si>
  <si>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</si>
  <si>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</si>
  <si>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</si>
  <si>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</si>
  <si>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</si>
  <si>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</si>
  <si>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</si>
  <si>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</si>
  <si>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</si>
  <si>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</si>
  <si>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</si>
  <si>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</si>
  <si>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</si>
  <si>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</si>
  <si>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</si>
  <si>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</si>
  <si>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</si>
  <si>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</si>
  <si>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</si>
  <si>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</si>
  <si>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</si>
  <si>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</si>
  <si>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</si>
  <si>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</si>
  <si>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</si>
  <si>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</si>
  <si>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</si>
  <si>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</si>
  <si>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</si>
  <si>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</si>
  <si>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</si>
  <si>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</si>
  <si>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</si>
  <si>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</si>
  <si>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</si>
  <si>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</si>
  <si>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</si>
  <si>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</si>
  <si>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</si>
  <si>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</si>
  <si>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</si>
  <si>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</si>
  <si>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</si>
  <si>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</si>
  <si>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</si>
  <si>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</si>
  <si>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</si>
  <si>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</si>
  <si>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</si>
  <si>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</si>
  <si>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</si>
  <si>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</si>
  <si>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</si>
  <si>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</si>
  <si>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</si>
  <si>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</si>
  <si>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</si>
  <si>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</si>
  <si>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</si>
  <si>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</si>
  <si>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</si>
  <si>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</si>
  <si>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</si>
  <si>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</si>
  <si>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</si>
  <si>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</si>
  <si>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</si>
  <si>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</si>
  <si>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</si>
  <si>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</si>
  <si>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</si>
  <si>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</si>
  <si>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</si>
  <si>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</si>
  <si>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</si>
  <si>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</si>
  <si>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</si>
  <si>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</si>
  <si>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</si>
  <si>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</si>
  <si>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</si>
  <si>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</si>
  <si>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</si>
  <si>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</si>
  <si>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</si>
  <si>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</si>
  <si>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</si>
  <si>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</si>
  <si>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</si>
  <si>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</si>
  <si>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</si>
  <si>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</si>
  <si>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</si>
  <si>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</si>
  <si>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</si>
  <si>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</si>
  <si>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</si>
  <si>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</si>
  <si>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</si>
  <si>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</si>
  <si>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</si>
  <si>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</si>
  <si>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CONCURRENCIA</t>
  </si>
  <si>
    <t>18001333300320200040100</t>
  </si>
  <si>
    <t xml:space="preserve">JUZGADO TERCERO ADMINISTRATIVO DEL CIRCUITO DE FLORENCIA </t>
  </si>
  <si>
    <t>MARTÍN HERNÁNDEZ AVILA</t>
  </si>
  <si>
    <t>15 DE JUNIO DE 2018</t>
  </si>
  <si>
    <t>12 DE JUNIO DE 2020</t>
  </si>
  <si>
    <t>21 DE SEPTIEMBRE DE 2020</t>
  </si>
  <si>
    <t>ESE SORTERESA ADELE - ASMET SALUD EPS SAS -CLÍNICA MEDILASER</t>
  </si>
  <si>
    <t>RESPONSABILIDAD CIVIL PROFESIONAL</t>
  </si>
  <si>
    <t xml:space="preserve">1. El día 12 de junio de 2018, el señor MARTÍN HERNÁNDEZ AVILA ingresó al servicio de urgencias de la ESE SOR TERESA DE ADELE con síntomas de ahogo, asfixia, desgano y cansancio, por lo que se sospechó falla cardiaca con síndrome coronario, remitiéndose a la CLÍNICA MEDILASER al ser necesario el nivel 3 de atención hospitalaria, sin embargo, aducen los demandantes, que no se realizaron los exámenes paraclínicos de rigor; 2. Ese mismo día ingresó al servicio de urgencias de la CLÍNICA MEDILASER, en donde se le realizaron paraclínicos y un TAC de tórax que reportó derrame pericárdico amplio, síndrome intersticial, edema pulmonar cardiogénico, evidenciándose una falla orgánica múltiple; 3. Debido a lo anterior, se solicitó valoración por cardiología y fue valorado por nefrlogía antes de su traslado a UCI; 4. Se le realizó un drenaje pericárdico y los paraclínicos arrojaron como resultado una acidosis metabólica severa, sin embargo, el paciente presentó múltiples paros cardiacos, falleciendo el 15 de junio de 2018. </t>
  </si>
  <si>
    <t>Daño a la vida en relación (daño a la salud)</t>
  </si>
  <si>
    <t xml:space="preserve">ENITH MOTTA MURCIA (COMPAÑERA PERMANENTE), JOHAN FABIAN HERNÁNDEZ MOTTA (HIJO), MARLON ANDRÉS HERNÁNDEZ MOTTA (HIJA), LEIDY LORENA HERNANDEZ MOTTA (HIJA), WILPER ALFONSO VERGARA ÁVILA (HERMANO), HUMERTO VERGARA ÁVILA (HERMANO), NANCY HERNÁNDEZ AVILA (HERMANA), JULIÁN VERGARA ÁVILA (HERMANO), GLORIA ISABEL VERGARA ÁVILA (HERMANA). </t>
  </si>
  <si>
    <t>CLÍNICA MEDILASER SAS</t>
  </si>
  <si>
    <t>860.026.182-5</t>
  </si>
  <si>
    <t>022208483/0</t>
  </si>
  <si>
    <t>15 de noviembre de 2022</t>
  </si>
  <si>
    <t>4 de diciembre de 2023</t>
  </si>
  <si>
    <t>19 de enero de 2024</t>
  </si>
  <si>
    <t xml:space="preserve">RC PROFESIONAL </t>
  </si>
  <si>
    <t>31/12/2017- 16/02/2019</t>
  </si>
  <si>
    <t xml:space="preserve">• Disminución de la suma asegurada por pago de indemnizaciones con cargo a la PÓLIZA22208483
</t>
  </si>
  <si>
    <t>93368481 - APJ32175</t>
  </si>
  <si>
    <t xml:space="preserve">La contingencia se califica como EVENTUAL, considerando que la póliza presta cobertura temporal y material frente a los hechos materia de litigio y, adicionalmente, aun está en debate probatorio la responsabilidad del asegurado, en la medida que si bien se aportó un dictamen pericial que niega negligencia o impericia en la atención del señor MARTÍN HERNÁNDEZ ÁVILA, es necesario evaluar lo que dirá el dictamen pericial solicitado por la parte actora y los testimonios que se lleguen a practicar. 
Lo primero que debe tomarse en consideración es que la Póliza de Responsabilidad Civil Profesional Clínicas y Hospitales No. 022208483/0 presta cobertura material y temporal frente al caso concreto. Así las cosas, es clara su cobertura material al tratarse de una póliza que ampara los perjuicios causados a terceros con ocasión a determinada responsabilidad civil del asegurado, en este caso, derivada de un servicio médico brindado por la CLÍNICA MEDILASER S.A. De tal manera, como el proceso tiene como objeto declarar la responsabilidad del centro médico por la muerte del señor MARTÍN HERNÁNDEZ ÁVILA como consecuencia de una presunta falla en el servicio médico, la póliza prestaría cobertura material. Lo mismo habría que decir respecto a la cobertura temporal, toda vez que se pactó bajo la modalidad “sunset”, es decir, que los hechos deben ocurrir en vigencia de la póliza y, adicionalmente, la reclamación debe efectuarse durante su vigencia o a más tardar dentro de los 2 años siguientes a su finalización. En el caso concreto, la vigencia de la Póliza comprende el periodo entre el 31 de diciembre de 2017 y el 16 de febrero de 2019, por lo que la delimitación temporal para efectuar la reclamación era hasta el 16 de febrero de 2021, y la conciliación extrajudicial se radicó el 12 de junio de 2020, es decir, dentro de la limitación temporal. Ahora, se propondrá la prescripción de las acciones derivadas del contrato de seguro, pese a que en los documentos allegados se encuentra una solicitud que pretende la interrupción de la prescripción, por lo que su prosperidad dependerá de la interpretación judicial respecto al último inciso del artículo 94 del Código General del Proceso, esto es, si el documento radicado por el asegurado constituye requerimiento previo y tiene la virtualidad de interrumpir la prescripción. 
Lo siguiente que debe tomarse en consideración, es que el proceso se encuentra actualmente en etapa probatoria y aun está en discusión la responsabilidad del asegurado. Así las cosas, se tiene que conforme a la historia clínica y al dictamen pericial aportado por el asegurado, la CLÍNICA MEDILASER actuó de conformidad con los protocolos médicos al ordenar exámenes paraclínicos al paciente, un TAC de tórax y tratamiento antibiótico, además de reanimarlo en una oportunidad y proceder con una cirugía de ventana pericárdica ante el derramen pericárdico hallado. Sin embargo, los demandantes solicitaron la práctica de un dictamen pericial y este podría determinar una negligencia del centro médico, de manera que deberá agotarse el debate probatorio para concluir la responsabilidad o no del hospital. 
Todo lo anterior, sin perjuicio del carácter contingente del proceso. </t>
  </si>
  <si>
    <t>La liquidación objetiva de pretensiones ascendería a $760.500.000 por las razones que se indicarán:
1.	Lucro cesante: No se reconocen la pretensiones a título de lucro cesante, en la medida que no obra prueba en el expediente respecto a la actividad laboral que ejercía el fallecido, ni el salario que devengaba para el momento de su muerte. En el libelo introductorio únicamente se afirma que el señor MARTÍN HERNÁNDEZ ÁVILA ejercía como agricultor, sin embargo, no se aportó certificación laboral o documentos contables que acrediten el devengo de un salario mínimo y, ante la ausencia de presunción jurisprudencial, es imposible su reconocimiento. 
2.	Daño moral: Se reconocen los perjuicios a título de daños morales bajo los parámetros establecidos por el Consejo de Estado en su sentencia de unificación. Así las cosas, se reconocen 100 SMMLV para los tres (3) hijos del fallecido y su compañera permanente, cada uno. Asimismo, se reconocen 50 SMMLV para cada uno de los hermanos (5), por lo que los perjuicios morales ascenderían solamente a 650 SMMLV o $845.000.000. 
3.	Daño a la vida en relación: Por último, no se reconoce daño a la vida en relación (hoy daño a la salud), ya que este se procede exclusivamente para la víctima directa, lo que torna imposible su reconocimiento para casos de muerte, como el que nos ocupa. 
4.	Deducible: Se pactó un deducible del 10% del valor de la pérdida, mínimo $5.000.000, por lo que de la suma anteriormente descrita se deben descontar $84.500.000.
5.	Total: $760.500.000.</t>
  </si>
  <si>
    <t>1. EXCPECIONES PLANTEADAS POR QUIEN FORMULÓ EL LLAMAMIENTO EN GARANTÍA A MI REPRESENTADA; 2. INEXISTENCIA DE FALLA DEL SERVICIO POR PARTE DE LA CLÍNICA MEDILASER S.A.; 3. INEXISTENCIA DE RELACIÓN DE CAUSALIDAD ENTRE EL DAÑO O PERJUICIO ALEGADO POR LA PARTE ACTORA Y EL ACTUAR DE LA CLÍNICA MEDILASER S.A.; 4. IMPROCEDENCIA DE LOS PERJUICIOS A TÍTULO DE LUCRO CESANTE; 5. IMPROCEDENCIA DE LOS PERJUICIOS A TÍTULO DE DAÑO A LA VIDA EN RELACIÓN; 6. GÉNERICA O INNOMINADA; 7. PRESCRIPCIÓN DE LAS ACCIONES DERIVADAS DEL CONTRATO DE SEGURO; 8. INEXISTENCIA DE OBLIGACIÓN INDEMNIZATORIA A CARGO DE MI PROHIJADA POR LA NO REALIZACIÓN DEL RIESGO ASEGURADO EN LA PÓLIZA DE RESPONSABILIDAD CIVIL PROFESIONAL CLÍNICAS Y HOSPITALES No. 022208483 / 0 ; 9. RIESGOS EXPRESAMENTE EXCLUIDOS EN LA PÓLIZA DE RESPONSABILIDAD CIVIL PROFESIONAL CLÍNICAS Y HOSPITALES No. 022208483 / 0 ; 10. LÍMITE MÁXIMO DE RESPONSABILIDAD Y DISPONIBILIDAD DEL VALOR ASEGURADO DE LA PÓLIZA DE RESPONSABILIDAD CIVIL PROFESIONAL CLÍNICAS Y HOSPITALES No. 022208483 / 0; 11. DEDUCIBLE PACTADO EN LA PÓLIZA DE RESPONSABILIDAD CIVIL PROFESIONAL CLÍNICAS Y HOSPITALES No. 022208483 / 0; 12. CARÁCTER MERAMENTE INDEMNIZATORIO QUE REVISTEN LOS CONTRATOS DE SEGURO; 13. DISPONIBILIDAD DEL VALOR ASEGURADO; 14. GENERICA Y OTRAS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</si>
</sst>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9" fontId="0" fillId="0" borderId="1" xfId="1" applyNumberFormat="1" applyFont="1" applyBorder="1" applyAlignment="1" applyProtection="1">
      <alignment horizontal="center" vertical="top"/>
      <protection locked="0"/>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xf numFmtId="3" fontId="0" fillId="0" borderId="0" xfId="0" applyNumberFormat="1" applyProtection="1">
      <protection locked="0"/>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efreshError="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3" zoomScale="90" zoomScaleNormal="90" workbookViewId="0">
      <selection activeCell="C20" sqref="C20"/>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49" t="s">
        <v>39</v>
      </c>
      <c r="B1" s="49"/>
      <c r="C1" s="49"/>
    </row>
    <row r="2" spans="1:3" x14ac:dyDescent="0.25">
      <c r="A2" s="5" t="s">
        <v>11</v>
      </c>
      <c r="B2" s="50" t="s">
        <v>134</v>
      </c>
      <c r="C2" s="51"/>
    </row>
    <row r="3" spans="1:3" x14ac:dyDescent="0.25">
      <c r="A3" s="5" t="s">
        <v>0</v>
      </c>
      <c r="B3" s="52" t="s">
        <v>135</v>
      </c>
      <c r="C3" s="53"/>
    </row>
    <row r="4" spans="1:3" ht="20.25" customHeight="1" x14ac:dyDescent="0.25">
      <c r="A4" s="5" t="s">
        <v>107</v>
      </c>
      <c r="B4" s="52" t="s">
        <v>140</v>
      </c>
      <c r="C4" s="53"/>
    </row>
    <row r="5" spans="1:3" ht="60" customHeight="1" x14ac:dyDescent="0.25">
      <c r="A5" s="5" t="s">
        <v>1</v>
      </c>
      <c r="B5" s="52" t="s">
        <v>144</v>
      </c>
      <c r="C5" s="53"/>
    </row>
    <row r="6" spans="1:3" x14ac:dyDescent="0.25">
      <c r="A6" s="5" t="s">
        <v>108</v>
      </c>
      <c r="B6" s="36" t="s">
        <v>132</v>
      </c>
      <c r="C6" s="36"/>
    </row>
    <row r="7" spans="1:3" x14ac:dyDescent="0.25">
      <c r="A7" s="5" t="s">
        <v>2</v>
      </c>
      <c r="B7" s="36" t="s">
        <v>136</v>
      </c>
      <c r="C7" s="36"/>
    </row>
    <row r="8" spans="1:3" x14ac:dyDescent="0.25">
      <c r="A8" s="5" t="s">
        <v>3</v>
      </c>
      <c r="B8" s="46" t="s">
        <v>137</v>
      </c>
      <c r="C8" s="46"/>
    </row>
    <row r="9" spans="1:3" x14ac:dyDescent="0.25">
      <c r="A9" s="5" t="s">
        <v>4</v>
      </c>
      <c r="B9" s="46" t="s">
        <v>138</v>
      </c>
      <c r="C9" s="46"/>
    </row>
    <row r="10" spans="1:3" x14ac:dyDescent="0.25">
      <c r="A10" s="5" t="s">
        <v>5</v>
      </c>
      <c r="B10" s="46" t="s">
        <v>139</v>
      </c>
      <c r="C10" s="46"/>
    </row>
    <row r="11" spans="1:3" ht="23.25" customHeight="1" x14ac:dyDescent="0.25">
      <c r="A11" s="5" t="s">
        <v>26</v>
      </c>
      <c r="B11" s="47" t="s">
        <v>141</v>
      </c>
      <c r="C11" s="48"/>
    </row>
    <row r="12" spans="1:3" ht="20.25" customHeight="1" x14ac:dyDescent="0.25">
      <c r="A12" s="37" t="s">
        <v>118</v>
      </c>
      <c r="B12" s="36" t="s">
        <v>142</v>
      </c>
      <c r="C12" s="36"/>
    </row>
    <row r="13" spans="1:3" ht="37.5" customHeight="1" x14ac:dyDescent="0.25">
      <c r="A13" s="37"/>
      <c r="B13" s="36"/>
      <c r="C13" s="36"/>
    </row>
    <row r="14" spans="1:3" ht="94.5" customHeight="1" x14ac:dyDescent="0.25">
      <c r="A14" s="37"/>
      <c r="B14" s="36"/>
      <c r="C14" s="36"/>
    </row>
    <row r="15" spans="1:3" ht="30" x14ac:dyDescent="0.25">
      <c r="A15" s="5" t="s">
        <v>44</v>
      </c>
      <c r="B15" s="40">
        <f>SUM(C17,C18,C20,C21,C23)</f>
        <v>1609367559</v>
      </c>
      <c r="C15" s="41"/>
    </row>
    <row r="16" spans="1:3" ht="33.75" customHeight="1" x14ac:dyDescent="0.25">
      <c r="A16" s="42" t="s">
        <v>45</v>
      </c>
      <c r="B16" s="43" t="s">
        <v>46</v>
      </c>
      <c r="C16" s="43"/>
    </row>
    <row r="17" spans="1:3" ht="24" customHeight="1" x14ac:dyDescent="0.25">
      <c r="A17" s="42"/>
      <c r="B17" s="11" t="s">
        <v>47</v>
      </c>
      <c r="C17" s="6">
        <v>217367559</v>
      </c>
    </row>
    <row r="18" spans="1:3" ht="24" customHeight="1" x14ac:dyDescent="0.25">
      <c r="A18" s="42"/>
      <c r="B18" s="11" t="s">
        <v>48</v>
      </c>
      <c r="C18" s="6"/>
    </row>
    <row r="19" spans="1:3" x14ac:dyDescent="0.25">
      <c r="A19" s="42"/>
      <c r="B19" s="44" t="s">
        <v>49</v>
      </c>
      <c r="C19" s="45"/>
    </row>
    <row r="20" spans="1:3" x14ac:dyDescent="0.25">
      <c r="A20" s="42"/>
      <c r="B20" s="11" t="s">
        <v>110</v>
      </c>
      <c r="C20" s="6">
        <v>696000000</v>
      </c>
    </row>
    <row r="21" spans="1:3" x14ac:dyDescent="0.25">
      <c r="A21" s="42"/>
      <c r="B21" s="11" t="s">
        <v>143</v>
      </c>
      <c r="C21" s="6">
        <v>696000000</v>
      </c>
    </row>
    <row r="22" spans="1:3" x14ac:dyDescent="0.25">
      <c r="A22" s="42"/>
      <c r="B22" s="44" t="s">
        <v>106</v>
      </c>
      <c r="C22" s="45"/>
    </row>
    <row r="23" spans="1:3" x14ac:dyDescent="0.25">
      <c r="A23" s="42"/>
      <c r="B23" s="11"/>
      <c r="C23" s="16"/>
    </row>
    <row r="24" spans="1:3" x14ac:dyDescent="0.25">
      <c r="A24" s="5" t="s">
        <v>6</v>
      </c>
      <c r="B24" s="36" t="s">
        <v>145</v>
      </c>
      <c r="C24" s="36"/>
    </row>
    <row r="25" spans="1:3" x14ac:dyDescent="0.25">
      <c r="A25" s="5" t="s">
        <v>7</v>
      </c>
      <c r="B25" s="36" t="s">
        <v>146</v>
      </c>
      <c r="C25" s="36"/>
    </row>
    <row r="26" spans="1:3" x14ac:dyDescent="0.25">
      <c r="A26" s="5" t="s">
        <v>8</v>
      </c>
      <c r="B26" s="36" t="s">
        <v>147</v>
      </c>
      <c r="C26" s="36"/>
    </row>
    <row r="27" spans="1:3" x14ac:dyDescent="0.25">
      <c r="A27" s="5" t="s">
        <v>40</v>
      </c>
      <c r="B27" s="38" t="s">
        <v>148</v>
      </c>
      <c r="C27" s="39"/>
    </row>
    <row r="28" spans="1:3" x14ac:dyDescent="0.25">
      <c r="A28" s="5" t="s">
        <v>9</v>
      </c>
      <c r="B28" s="35" t="s">
        <v>149</v>
      </c>
      <c r="C28" s="35"/>
    </row>
    <row r="29" spans="1:3" x14ac:dyDescent="0.25">
      <c r="A29" s="5" t="s">
        <v>10</v>
      </c>
      <c r="B29" s="36" t="s">
        <v>150</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90" zoomScaleNormal="90" workbookViewId="0">
      <selection activeCell="B13" sqref="B13:C13"/>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4" t="s">
        <v>38</v>
      </c>
      <c r="B1" s="64"/>
      <c r="C1" s="64"/>
    </row>
    <row r="2" spans="1:3" x14ac:dyDescent="0.25">
      <c r="A2" s="13" t="s">
        <v>24</v>
      </c>
      <c r="B2" s="65">
        <v>93368481</v>
      </c>
      <c r="C2" s="66"/>
    </row>
    <row r="3" spans="1:3" x14ac:dyDescent="0.25">
      <c r="A3" s="5" t="s">
        <v>11</v>
      </c>
      <c r="B3" s="36" t="str">
        <f>'GENERALES NOTA 322'!B2:C2</f>
        <v>18001333300320200040100</v>
      </c>
      <c r="C3" s="36"/>
    </row>
    <row r="4" spans="1:3" x14ac:dyDescent="0.25">
      <c r="A4" s="5" t="s">
        <v>0</v>
      </c>
      <c r="B4" s="36" t="str">
        <f>'GENERALES NOTA 322'!B3:C3</f>
        <v xml:space="preserve">JUZGADO TERCERO ADMINISTRATIVO DEL CIRCUITO DE FLORENCIA </v>
      </c>
      <c r="C4" s="36"/>
    </row>
    <row r="5" spans="1:3" x14ac:dyDescent="0.25">
      <c r="A5" s="5" t="s">
        <v>107</v>
      </c>
      <c r="B5" s="36" t="str">
        <f>'GENERALES NOTA 322'!B4:C4</f>
        <v>ESE SORTERESA ADELE - ASMET SALUD EPS SAS -CLÍNICA MEDILASER</v>
      </c>
      <c r="C5" s="36"/>
    </row>
    <row r="6" spans="1:3" x14ac:dyDescent="0.25">
      <c r="A6" s="5" t="s">
        <v>1</v>
      </c>
      <c r="B6" s="36" t="str">
        <f>'GENERALES NOTA 322'!B5:C5</f>
        <v xml:space="preserve">ENITH MOTTA MURCIA (COMPAÑERA PERMANENTE), JOHAN FABIAN HERNÁNDEZ MOTTA (HIJO), MARLON ANDRÉS HERNÁNDEZ MOTTA (HIJA), LEIDY LORENA HERNANDEZ MOTTA (HIJA), WILPER ALFONSO VERGARA ÁVILA (HERMANO), HUMERTO VERGARA ÁVILA (HERMANO), NANCY HERNÁNDEZ AVILA (HERMANA), JULIÁN VERGARA ÁVILA (HERMANO), GLORIA ISABEL VERGARA ÁVILA (HERMANA). </v>
      </c>
      <c r="C6" s="36"/>
    </row>
    <row r="7" spans="1:3" x14ac:dyDescent="0.25">
      <c r="A7" s="5" t="s">
        <v>108</v>
      </c>
      <c r="B7" s="36" t="str">
        <f>'GENERALES NOTA 322'!B6:C6</f>
        <v>LLAMADA EN GARANTIA</v>
      </c>
      <c r="C7" s="36"/>
    </row>
    <row r="8" spans="1:3" x14ac:dyDescent="0.25">
      <c r="A8" s="13" t="s">
        <v>25</v>
      </c>
      <c r="B8" s="36">
        <v>22208483</v>
      </c>
      <c r="C8" s="36"/>
    </row>
    <row r="9" spans="1:3" x14ac:dyDescent="0.25">
      <c r="A9" s="13" t="s">
        <v>26</v>
      </c>
      <c r="B9" s="36" t="s">
        <v>151</v>
      </c>
      <c r="C9" s="36"/>
    </row>
    <row r="10" spans="1:3" x14ac:dyDescent="0.25">
      <c r="A10" s="13" t="s">
        <v>75</v>
      </c>
      <c r="B10" s="65">
        <v>3000000000</v>
      </c>
      <c r="C10" s="67"/>
    </row>
    <row r="11" spans="1:3" x14ac:dyDescent="0.25">
      <c r="A11" s="13" t="s">
        <v>114</v>
      </c>
      <c r="B11" s="65">
        <v>5000000</v>
      </c>
      <c r="C11" s="66"/>
    </row>
    <row r="12" spans="1:3" x14ac:dyDescent="0.25">
      <c r="A12" s="13" t="s">
        <v>58</v>
      </c>
      <c r="B12" s="52" t="s">
        <v>68</v>
      </c>
      <c r="C12" s="53"/>
    </row>
    <row r="13" spans="1:3" x14ac:dyDescent="0.25">
      <c r="A13" s="13" t="s">
        <v>27</v>
      </c>
      <c r="B13" s="36" t="s">
        <v>152</v>
      </c>
      <c r="C13" s="36"/>
    </row>
    <row r="14" spans="1:3" x14ac:dyDescent="0.25">
      <c r="A14" s="13" t="s">
        <v>28</v>
      </c>
      <c r="B14" s="36" t="s">
        <v>31</v>
      </c>
      <c r="C14" s="36"/>
    </row>
    <row r="15" spans="1:3" x14ac:dyDescent="0.25">
      <c r="A15" s="13" t="s">
        <v>29</v>
      </c>
      <c r="B15" s="36" t="s">
        <v>31</v>
      </c>
      <c r="C15" s="36"/>
    </row>
    <row r="16" spans="1:3" x14ac:dyDescent="0.25">
      <c r="A16" s="62" t="s">
        <v>30</v>
      </c>
      <c r="B16" s="36"/>
      <c r="C16" s="36"/>
    </row>
    <row r="17" spans="1:3" x14ac:dyDescent="0.25">
      <c r="A17" s="63"/>
      <c r="B17" s="9" t="s">
        <v>37</v>
      </c>
      <c r="C17" s="10" t="s">
        <v>14</v>
      </c>
    </row>
    <row r="18" spans="1:3" x14ac:dyDescent="0.25">
      <c r="A18" s="63"/>
      <c r="B18" s="11"/>
      <c r="C18" s="11"/>
    </row>
    <row r="19" spans="1:3" x14ac:dyDescent="0.25">
      <c r="A19" s="63"/>
      <c r="B19" s="11"/>
      <c r="C19" s="11"/>
    </row>
    <row r="20" spans="1:3" x14ac:dyDescent="0.25">
      <c r="A20" s="63"/>
      <c r="B20" s="11"/>
      <c r="C20" s="11"/>
    </row>
    <row r="21" spans="1:3" x14ac:dyDescent="0.25">
      <c r="A21" s="13" t="s">
        <v>23</v>
      </c>
      <c r="B21" s="36"/>
      <c r="C21" s="36"/>
    </row>
    <row r="22" spans="1:3" x14ac:dyDescent="0.25">
      <c r="A22" s="13" t="s">
        <v>59</v>
      </c>
      <c r="B22" s="52"/>
      <c r="C22" s="53"/>
    </row>
    <row r="23" spans="1:3" x14ac:dyDescent="0.25">
      <c r="A23" s="13" t="s">
        <v>15</v>
      </c>
      <c r="B23" s="36" t="s">
        <v>22</v>
      </c>
      <c r="C23" s="36"/>
    </row>
    <row r="24" spans="1:3" x14ac:dyDescent="0.25">
      <c r="A24" s="13" t="s">
        <v>73</v>
      </c>
      <c r="B24" s="36"/>
      <c r="C24" s="36"/>
    </row>
    <row r="25" spans="1:3" x14ac:dyDescent="0.25">
      <c r="A25" s="13" t="s">
        <v>36</v>
      </c>
      <c r="B25" s="36"/>
      <c r="C25" s="36"/>
    </row>
    <row r="26" spans="1:3" x14ac:dyDescent="0.25">
      <c r="A26" s="12" t="s">
        <v>74</v>
      </c>
      <c r="B26" s="36" t="s">
        <v>32</v>
      </c>
      <c r="C26" s="36"/>
    </row>
    <row r="27" spans="1:3" x14ac:dyDescent="0.25">
      <c r="A27" s="61" t="s">
        <v>62</v>
      </c>
      <c r="B27" s="61"/>
      <c r="C27" s="61"/>
    </row>
    <row r="28" spans="1:3" ht="14.45" customHeight="1" x14ac:dyDescent="0.25">
      <c r="A28" s="56" t="s">
        <v>35</v>
      </c>
      <c r="B28" s="57"/>
      <c r="C28" s="30"/>
    </row>
    <row r="29" spans="1:3" ht="14.45" customHeight="1" x14ac:dyDescent="0.25">
      <c r="A29" s="58" t="s">
        <v>34</v>
      </c>
      <c r="B29" s="59"/>
      <c r="C29" s="30"/>
    </row>
    <row r="30" spans="1:3" ht="14.45" customHeight="1" x14ac:dyDescent="0.25">
      <c r="A30" s="58" t="s">
        <v>153</v>
      </c>
      <c r="B30" s="59"/>
      <c r="C30" s="31"/>
    </row>
    <row r="31" spans="1:3" ht="14.45" customHeight="1" x14ac:dyDescent="0.25">
      <c r="A31" s="58" t="s">
        <v>13</v>
      </c>
      <c r="B31" s="59"/>
      <c r="C31" s="30"/>
    </row>
    <row r="32" spans="1:3" x14ac:dyDescent="0.25">
      <c r="A32" s="58" t="s">
        <v>33</v>
      </c>
      <c r="B32" s="59"/>
      <c r="C32" s="30"/>
    </row>
    <row r="33" spans="1:3" ht="14.45" customHeight="1" x14ac:dyDescent="0.25">
      <c r="C33" s="30"/>
    </row>
    <row r="34" spans="1:3" ht="14.45" customHeight="1" x14ac:dyDescent="0.25">
      <c r="A34" s="58" t="s">
        <v>92</v>
      </c>
      <c r="B34" s="59"/>
      <c r="C34" s="32"/>
    </row>
    <row r="35" spans="1:3" x14ac:dyDescent="0.25">
      <c r="A35" s="56" t="s">
        <v>104</v>
      </c>
      <c r="B35" s="57"/>
      <c r="C35" s="33"/>
    </row>
    <row r="36" spans="1:3" x14ac:dyDescent="0.25">
      <c r="A36" s="60" t="s">
        <v>86</v>
      </c>
      <c r="B36" s="60"/>
      <c r="C36" s="60"/>
    </row>
    <row r="37" spans="1:3" x14ac:dyDescent="0.25">
      <c r="A37" s="54" t="s">
        <v>87</v>
      </c>
      <c r="B37" s="54"/>
      <c r="C37" s="11"/>
    </row>
    <row r="38" spans="1:3" x14ac:dyDescent="0.25">
      <c r="A38" s="54" t="s">
        <v>88</v>
      </c>
      <c r="B38" s="54"/>
      <c r="C38" s="11"/>
    </row>
    <row r="39" spans="1:3" x14ac:dyDescent="0.25">
      <c r="A39" s="54" t="s">
        <v>89</v>
      </c>
      <c r="B39" s="54"/>
      <c r="C39" s="11"/>
    </row>
    <row r="40" spans="1:3" x14ac:dyDescent="0.25">
      <c r="A40" s="54" t="s">
        <v>90</v>
      </c>
      <c r="B40" s="54"/>
      <c r="C40" s="11"/>
    </row>
    <row r="41" spans="1:3" x14ac:dyDescent="0.25">
      <c r="A41" s="54" t="s">
        <v>91</v>
      </c>
      <c r="B41" s="54"/>
      <c r="C41" s="11"/>
    </row>
    <row r="42" spans="1:3" x14ac:dyDescent="0.25">
      <c r="A42" s="54" t="s">
        <v>93</v>
      </c>
      <c r="B42" s="54"/>
      <c r="C42" s="11"/>
    </row>
    <row r="43" spans="1:3" x14ac:dyDescent="0.25">
      <c r="A43" s="54" t="s">
        <v>94</v>
      </c>
      <c r="B43" s="54"/>
      <c r="C43" s="11"/>
    </row>
    <row r="44" spans="1:3" x14ac:dyDescent="0.25">
      <c r="A44" s="54" t="s">
        <v>95</v>
      </c>
      <c r="B44" s="54"/>
      <c r="C44" s="11"/>
    </row>
    <row r="45" spans="1:3" x14ac:dyDescent="0.25">
      <c r="A45" s="54" t="s">
        <v>96</v>
      </c>
      <c r="B45" s="54"/>
      <c r="C45" s="11"/>
    </row>
    <row r="46" spans="1:3" x14ac:dyDescent="0.25">
      <c r="A46" s="54" t="s">
        <v>97</v>
      </c>
      <c r="B46" s="54"/>
      <c r="C46" s="11"/>
    </row>
    <row r="47" spans="1:3" x14ac:dyDescent="0.25">
      <c r="A47" s="54" t="s">
        <v>98</v>
      </c>
      <c r="B47" s="54"/>
      <c r="C47" s="11"/>
    </row>
    <row r="48" spans="1:3" x14ac:dyDescent="0.25">
      <c r="A48" s="54" t="s">
        <v>99</v>
      </c>
      <c r="B48" s="54"/>
      <c r="C48" s="11"/>
    </row>
    <row r="49" spans="1:3" x14ac:dyDescent="0.25">
      <c r="A49" s="54" t="s">
        <v>100</v>
      </c>
      <c r="B49" s="54"/>
      <c r="C49" s="11"/>
    </row>
    <row r="50" spans="1:3" x14ac:dyDescent="0.25">
      <c r="A50" s="54" t="s">
        <v>101</v>
      </c>
      <c r="B50" s="54"/>
      <c r="C50" s="11"/>
    </row>
    <row r="51" spans="1:3" x14ac:dyDescent="0.25">
      <c r="A51" s="54" t="s">
        <v>102</v>
      </c>
      <c r="B51" s="54"/>
      <c r="C51" s="11"/>
    </row>
    <row r="52" spans="1:3" x14ac:dyDescent="0.25">
      <c r="A52" s="54" t="s">
        <v>103</v>
      </c>
      <c r="B52" s="54"/>
      <c r="C52" s="11"/>
    </row>
    <row r="53" spans="1:3" x14ac:dyDescent="0.25">
      <c r="A53" s="55"/>
      <c r="B53" s="55"/>
      <c r="C53" s="11"/>
    </row>
  </sheetData>
  <mergeCells count="49">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9" zoomScaleNormal="100" workbookViewId="0">
      <selection activeCell="B29" sqref="B29:C29"/>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4" t="s">
        <v>41</v>
      </c>
      <c r="B1" s="64"/>
      <c r="C1" s="64"/>
    </row>
    <row r="2" spans="1:6" x14ac:dyDescent="0.25">
      <c r="A2" s="20" t="s">
        <v>24</v>
      </c>
      <c r="B2" s="72" t="s">
        <v>154</v>
      </c>
      <c r="C2" s="73"/>
    </row>
    <row r="3" spans="1:6" x14ac:dyDescent="0.25">
      <c r="A3" s="21" t="s">
        <v>11</v>
      </c>
      <c r="B3" s="74" t="str">
        <f>'GENERALES NOTA 322'!B2:C2</f>
        <v>18001333300320200040100</v>
      </c>
      <c r="C3" s="74"/>
    </row>
    <row r="4" spans="1:6" x14ac:dyDescent="0.25">
      <c r="A4" s="21" t="s">
        <v>0</v>
      </c>
      <c r="B4" s="74" t="str">
        <f>'GENERALES NOTA 322'!B3:C3</f>
        <v xml:space="preserve">JUZGADO TERCERO ADMINISTRATIVO DEL CIRCUITO DE FLORENCIA </v>
      </c>
      <c r="C4" s="74"/>
    </row>
    <row r="5" spans="1:6" x14ac:dyDescent="0.25">
      <c r="A5" s="21" t="s">
        <v>107</v>
      </c>
      <c r="B5" s="74" t="str">
        <f>'GENERALES NOTA 322'!B4:C4</f>
        <v>ESE SORTERESA ADELE - ASMET SALUD EPS SAS -CLÍNICA MEDILASER</v>
      </c>
      <c r="C5" s="74"/>
    </row>
    <row r="6" spans="1:6" ht="14.45" customHeight="1" x14ac:dyDescent="0.25">
      <c r="A6" s="21" t="s">
        <v>1</v>
      </c>
      <c r="B6" s="74" t="str">
        <f>'GENERALES NOTA 322'!B5:C5</f>
        <v xml:space="preserve">ENITH MOTTA MURCIA (COMPAÑERA PERMANENTE), JOHAN FABIAN HERNÁNDEZ MOTTA (HIJO), MARLON ANDRÉS HERNÁNDEZ MOTTA (HIJA), LEIDY LORENA HERNANDEZ MOTTA (HIJA), WILPER ALFONSO VERGARA ÁVILA (HERMANO), HUMERTO VERGARA ÁVILA (HERMANO), NANCY HERNÁNDEZ AVILA (HERMANA), JULIÁN VERGARA ÁVILA (HERMANO), GLORIA ISABEL VERGARA ÁVILA (HERMANA). </v>
      </c>
      <c r="C6" s="74"/>
    </row>
    <row r="7" spans="1:6" x14ac:dyDescent="0.25">
      <c r="A7" s="21" t="s">
        <v>108</v>
      </c>
      <c r="B7" s="74" t="str">
        <f>'GENERALES NOTA 322'!B6:C6</f>
        <v>LLAMADA EN GARANTIA</v>
      </c>
      <c r="C7" s="74"/>
    </row>
    <row r="8" spans="1:6" ht="30" x14ac:dyDescent="0.25">
      <c r="A8" s="21" t="s">
        <v>44</v>
      </c>
      <c r="B8" s="68">
        <f>'GENERALES NOTA 322'!B15:C15</f>
        <v>1609367559</v>
      </c>
      <c r="C8" s="69"/>
    </row>
    <row r="9" spans="1:6" x14ac:dyDescent="0.25">
      <c r="A9" s="75" t="s">
        <v>45</v>
      </c>
      <c r="B9" s="76" t="s">
        <v>46</v>
      </c>
      <c r="C9" s="77"/>
    </row>
    <row r="10" spans="1:6" x14ac:dyDescent="0.25">
      <c r="A10" s="75"/>
      <c r="B10" s="22" t="s">
        <v>47</v>
      </c>
      <c r="C10" s="19">
        <f>'GENERALES NOTA 322'!C17</f>
        <v>217367559</v>
      </c>
    </row>
    <row r="11" spans="1:6" x14ac:dyDescent="0.25">
      <c r="A11" s="75"/>
      <c r="B11" s="22" t="s">
        <v>48</v>
      </c>
      <c r="C11" s="19">
        <f>'GENERALES NOTA 322'!C18</f>
        <v>0</v>
      </c>
    </row>
    <row r="12" spans="1:6" x14ac:dyDescent="0.25">
      <c r="A12" s="75"/>
      <c r="B12" s="76"/>
      <c r="C12" s="77"/>
    </row>
    <row r="13" spans="1:6" x14ac:dyDescent="0.25">
      <c r="A13" s="75"/>
      <c r="B13" s="22" t="s">
        <v>110</v>
      </c>
      <c r="C13" s="90">
        <v>696000000</v>
      </c>
    </row>
    <row r="14" spans="1:6" x14ac:dyDescent="0.25">
      <c r="A14" s="75"/>
      <c r="B14" s="22" t="s">
        <v>111</v>
      </c>
      <c r="C14" s="24">
        <v>696000000</v>
      </c>
      <c r="E14" t="s">
        <v>57</v>
      </c>
      <c r="F14" s="17">
        <v>0.7</v>
      </c>
    </row>
    <row r="15" spans="1:6" x14ac:dyDescent="0.25">
      <c r="A15" s="23" t="s">
        <v>42</v>
      </c>
      <c r="B15" s="72" t="s">
        <v>129</v>
      </c>
      <c r="C15" s="73"/>
    </row>
    <row r="16" spans="1:6" ht="15" customHeight="1" x14ac:dyDescent="0.25">
      <c r="A16" s="21" t="s">
        <v>43</v>
      </c>
      <c r="B16" s="70" t="s">
        <v>155</v>
      </c>
      <c r="C16" s="71"/>
    </row>
    <row r="17" spans="1:3" ht="28.5" customHeight="1" x14ac:dyDescent="0.25">
      <c r="A17" s="14" t="s">
        <v>50</v>
      </c>
      <c r="B17" s="80">
        <f>((C19+C20+C22+C23)-C26)*C25*C27</f>
        <v>760500000</v>
      </c>
      <c r="C17" s="80"/>
    </row>
    <row r="18" spans="1:3" x14ac:dyDescent="0.25">
      <c r="A18" s="23" t="s">
        <v>51</v>
      </c>
      <c r="B18" s="78" t="s">
        <v>46</v>
      </c>
      <c r="C18" s="79"/>
    </row>
    <row r="19" spans="1:3" x14ac:dyDescent="0.25">
      <c r="A19" s="86"/>
      <c r="B19" s="22" t="s">
        <v>47</v>
      </c>
      <c r="C19" s="19">
        <v>0</v>
      </c>
    </row>
    <row r="20" spans="1:3" x14ac:dyDescent="0.25">
      <c r="A20" s="87"/>
      <c r="B20" s="22" t="s">
        <v>48</v>
      </c>
      <c r="C20" s="19">
        <v>0</v>
      </c>
    </row>
    <row r="21" spans="1:3" x14ac:dyDescent="0.25">
      <c r="A21" s="87"/>
      <c r="B21" s="76" t="s">
        <v>49</v>
      </c>
      <c r="C21" s="77"/>
    </row>
    <row r="22" spans="1:3" x14ac:dyDescent="0.25">
      <c r="A22" s="87"/>
      <c r="B22" s="22" t="s">
        <v>110</v>
      </c>
      <c r="C22" s="19">
        <v>845000000</v>
      </c>
    </row>
    <row r="23" spans="1:3" ht="45" x14ac:dyDescent="0.25">
      <c r="A23" s="87"/>
      <c r="B23" s="22" t="s">
        <v>112</v>
      </c>
      <c r="C23" s="19">
        <v>0</v>
      </c>
    </row>
    <row r="24" spans="1:3" x14ac:dyDescent="0.25">
      <c r="A24" s="87"/>
      <c r="B24" s="76" t="s">
        <v>113</v>
      </c>
      <c r="C24" s="77"/>
    </row>
    <row r="25" spans="1:3" x14ac:dyDescent="0.25">
      <c r="A25" s="25"/>
      <c r="B25" s="22" t="s">
        <v>125</v>
      </c>
      <c r="C25" s="26">
        <v>1</v>
      </c>
    </row>
    <row r="26" spans="1:3" x14ac:dyDescent="0.25">
      <c r="A26" s="27"/>
      <c r="B26" s="22" t="s">
        <v>114</v>
      </c>
      <c r="C26" s="34">
        <v>84500000</v>
      </c>
    </row>
    <row r="27" spans="1:3" x14ac:dyDescent="0.25">
      <c r="A27" s="27"/>
      <c r="B27" s="22" t="s">
        <v>133</v>
      </c>
      <c r="C27" s="26">
        <v>1</v>
      </c>
    </row>
    <row r="28" spans="1:3" x14ac:dyDescent="0.25">
      <c r="A28" s="18" t="s">
        <v>105</v>
      </c>
      <c r="B28" s="80">
        <f>IFERROR(B17*(VLOOKUP(B15,Hoja2!$G$1:$H$6,2,0)),16666)</f>
        <v>114075000</v>
      </c>
      <c r="C28" s="80"/>
    </row>
    <row r="29" spans="1:3" ht="30" x14ac:dyDescent="0.25">
      <c r="A29" s="21" t="s">
        <v>52</v>
      </c>
      <c r="B29" s="81" t="s">
        <v>156</v>
      </c>
      <c r="C29" s="82"/>
    </row>
    <row r="30" spans="1:3" ht="30" x14ac:dyDescent="0.25">
      <c r="A30" s="21" t="s">
        <v>53</v>
      </c>
      <c r="B30" s="83" t="s">
        <v>157</v>
      </c>
      <c r="C30" s="84"/>
    </row>
    <row r="31" spans="1:3" ht="18.75" x14ac:dyDescent="0.25">
      <c r="A31" s="28" t="s">
        <v>115</v>
      </c>
      <c r="B31" s="28"/>
      <c r="C31" s="28"/>
    </row>
    <row r="32" spans="1:3" x14ac:dyDescent="0.25">
      <c r="A32" s="29" t="s">
        <v>116</v>
      </c>
      <c r="B32" s="85"/>
      <c r="C32" s="85"/>
    </row>
    <row r="33" spans="1:3" x14ac:dyDescent="0.25">
      <c r="A33" s="29" t="s">
        <v>117</v>
      </c>
      <c r="B33" s="85"/>
      <c r="C33" s="85"/>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4" t="s">
        <v>54</v>
      </c>
      <c r="B1" s="64"/>
      <c r="C1" s="64"/>
    </row>
    <row r="2" spans="1:3" ht="17.100000000000001" customHeight="1" x14ac:dyDescent="0.25">
      <c r="A2" s="13" t="s">
        <v>24</v>
      </c>
      <c r="B2" s="65" t="str">
        <f>'[2]AUTOS NOTA 321'!B2:C2</f>
        <v xml:space="preserve">SINIESTRO   LEGIS </v>
      </c>
      <c r="C2" s="66"/>
    </row>
    <row r="3" spans="1:3" ht="15.95" customHeight="1" x14ac:dyDescent="0.25">
      <c r="A3" s="5" t="s">
        <v>11</v>
      </c>
      <c r="B3" s="36" t="str">
        <f>'GENERALES NOTA 322'!B2:C2</f>
        <v>18001333300320200040100</v>
      </c>
      <c r="C3" s="36"/>
    </row>
    <row r="4" spans="1:3" x14ac:dyDescent="0.25">
      <c r="A4" s="5" t="s">
        <v>0</v>
      </c>
      <c r="B4" s="36" t="str">
        <f>'GENERALES NOTA 322'!B3:C3</f>
        <v xml:space="preserve">JUZGADO TERCERO ADMINISTRATIVO DEL CIRCUITO DE FLORENCIA </v>
      </c>
      <c r="C4" s="36"/>
    </row>
    <row r="5" spans="1:3" ht="29.1" customHeight="1" x14ac:dyDescent="0.25">
      <c r="A5" s="5" t="s">
        <v>107</v>
      </c>
      <c r="B5" s="36" t="str">
        <f>'GENERALES NOTA 322'!B4:C4</f>
        <v>ESE SORTERESA ADELE - ASMET SALUD EPS SAS -CLÍNICA MEDILASER</v>
      </c>
      <c r="C5" s="36"/>
    </row>
    <row r="6" spans="1:3" x14ac:dyDescent="0.25">
      <c r="A6" s="5" t="s">
        <v>1</v>
      </c>
      <c r="B6" s="36" t="str">
        <f>'GENERALES NOTA 322'!B5:C5</f>
        <v xml:space="preserve">ENITH MOTTA MURCIA (COMPAÑERA PERMANENTE), JOHAN FABIAN HERNÁNDEZ MOTTA (HIJO), MARLON ANDRÉS HERNÁNDEZ MOTTA (HIJA), LEIDY LORENA HERNANDEZ MOTTA (HIJA), WILPER ALFONSO VERGARA ÁVILA (HERMANO), HUMERTO VERGARA ÁVILA (HERMANO), NANCY HERNÁNDEZ AVILA (HERMANA), JULIÁN VERGARA ÁVILA (HERMANO), GLORIA ISABEL VERGARA ÁVILA (HERMANA). </v>
      </c>
      <c r="C6" s="36"/>
    </row>
    <row r="7" spans="1:3" ht="43.5" customHeight="1" x14ac:dyDescent="0.25">
      <c r="A7" s="5" t="s">
        <v>108</v>
      </c>
      <c r="B7" s="36" t="str">
        <f>'GENERALES NOTA 322'!B6:C6</f>
        <v>LLAMADA EN GARANTIA</v>
      </c>
      <c r="C7" s="36"/>
    </row>
    <row r="8" spans="1:3" x14ac:dyDescent="0.25">
      <c r="A8" s="5" t="s">
        <v>119</v>
      </c>
      <c r="B8" s="36"/>
      <c r="C8" s="36"/>
    </row>
    <row r="9" spans="1:3" x14ac:dyDescent="0.25">
      <c r="A9" s="15" t="s">
        <v>51</v>
      </c>
      <c r="B9" s="88"/>
      <c r="C9" s="88"/>
    </row>
    <row r="10" spans="1:3" x14ac:dyDescent="0.25">
      <c r="A10" s="15" t="s">
        <v>120</v>
      </c>
      <c r="B10" s="36"/>
      <c r="C10" s="36"/>
    </row>
    <row r="11" spans="1:3" ht="30" x14ac:dyDescent="0.25">
      <c r="A11" s="15" t="s">
        <v>121</v>
      </c>
      <c r="B11" s="89"/>
      <c r="C11" s="55"/>
    </row>
    <row r="12" spans="1:3" ht="60" x14ac:dyDescent="0.25">
      <c r="A12" s="5" t="s">
        <v>63</v>
      </c>
      <c r="B12" s="36"/>
      <c r="C12" s="36"/>
    </row>
    <row r="13" spans="1:3" ht="60" x14ac:dyDescent="0.25">
      <c r="A13" s="5" t="s">
        <v>64</v>
      </c>
      <c r="B13" s="36"/>
      <c r="C13" s="36"/>
    </row>
    <row r="14" spans="1:3" x14ac:dyDescent="0.25">
      <c r="A14" s="5" t="s">
        <v>65</v>
      </c>
      <c r="B14" s="11"/>
      <c r="C14" s="11"/>
    </row>
    <row r="15" spans="1:3" x14ac:dyDescent="0.25">
      <c r="A15" s="15" t="s">
        <v>122</v>
      </c>
      <c r="B15" s="36"/>
      <c r="C15" s="36"/>
    </row>
    <row r="16" spans="1:3" x14ac:dyDescent="0.25">
      <c r="A16" s="11" t="s">
        <v>123</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pageSetup orientation="portrait" copies="0" r:id="rId1"/>
  <headerFooter>
    <oddHeader>&amp;C&amp;"Calibri"&amp;10&amp;K000000Internal&amp;1#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124</v>
      </c>
    </row>
    <row r="2" spans="1:1" x14ac:dyDescent="0.25">
      <c r="A2" t="s">
        <v>32</v>
      </c>
    </row>
  </sheetData>
  <pageMargins left="0.7" right="0.7" top="0.75" bottom="0.75" header="0.3" footer="0.3"/>
  <pageSetup orientation="portrait" copies="0" r:id="rId1"/>
  <headerFooter>
    <oddHeader>&amp;C&amp;"Calibri"&amp;10&amp;K000000Internal&amp;1#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58</v>
      </c>
      <c r="B1" t="s">
        <v>31</v>
      </c>
      <c r="C1" s="8" t="s">
        <v>30</v>
      </c>
      <c r="D1" s="8" t="s">
        <v>59</v>
      </c>
      <c r="E1" s="3" t="s">
        <v>15</v>
      </c>
      <c r="F1" s="2" t="s">
        <v>57</v>
      </c>
      <c r="G1" s="2" t="s">
        <v>126</v>
      </c>
      <c r="H1" s="4">
        <v>0.7</v>
      </c>
      <c r="I1" t="s">
        <v>12</v>
      </c>
      <c r="J1" t="s">
        <v>80</v>
      </c>
      <c r="L1" t="s">
        <v>132</v>
      </c>
    </row>
    <row r="2" spans="1:12" x14ac:dyDescent="0.25">
      <c r="A2" t="s">
        <v>66</v>
      </c>
      <c r="B2" t="s">
        <v>32</v>
      </c>
      <c r="C2" t="s">
        <v>70</v>
      </c>
      <c r="D2" s="2" t="s">
        <v>60</v>
      </c>
      <c r="E2" s="1" t="s">
        <v>18</v>
      </c>
      <c r="F2" s="2" t="s">
        <v>55</v>
      </c>
      <c r="G2" s="2" t="s">
        <v>127</v>
      </c>
      <c r="H2" s="4">
        <v>0.25</v>
      </c>
      <c r="I2" t="s">
        <v>76</v>
      </c>
      <c r="J2" t="s">
        <v>81</v>
      </c>
      <c r="L2" t="s">
        <v>109</v>
      </c>
    </row>
    <row r="3" spans="1:12" x14ac:dyDescent="0.25">
      <c r="A3" t="s">
        <v>67</v>
      </c>
      <c r="C3" t="s">
        <v>71</v>
      </c>
      <c r="D3" s="2" t="s">
        <v>61</v>
      </c>
      <c r="E3" s="1" t="s">
        <v>19</v>
      </c>
      <c r="F3" s="2" t="s">
        <v>56</v>
      </c>
      <c r="G3" s="2" t="s">
        <v>128</v>
      </c>
      <c r="H3" s="4">
        <v>0.55000000000000004</v>
      </c>
      <c r="I3" t="s">
        <v>77</v>
      </c>
      <c r="J3" t="s">
        <v>82</v>
      </c>
    </row>
    <row r="4" spans="1:12" x14ac:dyDescent="0.25">
      <c r="A4" t="s">
        <v>68</v>
      </c>
      <c r="C4" t="s">
        <v>72</v>
      </c>
      <c r="E4" s="1" t="s">
        <v>20</v>
      </c>
      <c r="G4" s="2" t="s">
        <v>129</v>
      </c>
      <c r="H4" s="4">
        <v>0.15</v>
      </c>
      <c r="I4" t="s">
        <v>78</v>
      </c>
      <c r="J4" t="s">
        <v>83</v>
      </c>
    </row>
    <row r="5" spans="1:12" x14ac:dyDescent="0.25">
      <c r="A5" t="s">
        <v>69</v>
      </c>
      <c r="E5" s="1" t="s">
        <v>16</v>
      </c>
      <c r="G5" s="2" t="s">
        <v>130</v>
      </c>
      <c r="H5" s="4">
        <v>0.7</v>
      </c>
      <c r="I5" t="s">
        <v>79</v>
      </c>
      <c r="J5" t="s">
        <v>84</v>
      </c>
    </row>
    <row r="6" spans="1:12" x14ac:dyDescent="0.25">
      <c r="E6" s="1" t="s">
        <v>17</v>
      </c>
      <c r="G6" s="2" t="s">
        <v>131</v>
      </c>
      <c r="H6" s="4">
        <v>0.3</v>
      </c>
      <c r="J6" t="s">
        <v>85</v>
      </c>
    </row>
    <row r="7" spans="1:12" x14ac:dyDescent="0.25">
      <c r="E7" s="1" t="s">
        <v>22</v>
      </c>
      <c r="G7" s="2" t="s">
        <v>55</v>
      </c>
    </row>
    <row r="8" spans="1:12" x14ac:dyDescent="0.25">
      <c r="E8" s="1" t="s">
        <v>21</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Marlyn Katherine Rodríguez Rincon</cp:lastModifiedBy>
  <dcterms:created xsi:type="dcterms:W3CDTF">2020-12-07T14:41:17Z</dcterms:created>
  <dcterms:modified xsi:type="dcterms:W3CDTF">2024-01-09T14:44:32Z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2024-01-02T21:27:41Z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0468ba97-31d0-43be-9e2d-9391d69f5d71</vt:lpwstr>
  </property>
  <property fmtid="{D5CDD505-2E9C-101B-9397-08002B2CF9AE}" pid="29" name="MSIP_Label_863bc15e-e7bf-41c1-bdb3-03882d8a2e2c_ContentBits">
    <vt:lpwstr>1</vt:lpwstr>
  </property>
</Properties>
</file>