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gha2-my.sharepoint.com/personal/kgarcia_gha_com_co/Documents/KGARCIA - ACTUALIZADO/KGARCIA/PENDIENTES/CONTESTACIONES/ADMINISTRATIVO/CALI/9. DIANA CANAVAL/"/>
    </mc:Choice>
  </mc:AlternateContent>
  <xr:revisionPtr revIDLastSave="1" documentId="13_ncr:1_{B618B26A-95B5-47D7-9642-0C2CE35E1DBC}" xr6:coauthVersionLast="47" xr6:coauthVersionMax="47" xr10:uidLastSave="{C74F5A95-55CA-4128-A513-1426159F292E}"/>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4" l="1"/>
  <c r="B6" i="11"/>
  <c r="B15" i="5" l="1"/>
  <c r="B8" i="11" s="1"/>
  <c r="B17" i="11"/>
  <c r="B28" i="11" s="1"/>
  <c r="C11" i="11"/>
  <c r="C10" i="11"/>
  <c r="B7" i="10"/>
  <c r="B7" i="14"/>
  <c r="B5" i="14"/>
  <c r="B4" i="14"/>
  <c r="B3" i="14"/>
  <c r="B7" i="11"/>
  <c r="B3" i="11"/>
  <c r="B4" i="10"/>
  <c r="B5" i="10"/>
  <c r="B6" i="10"/>
  <c r="B3" i="10"/>
</calcChain>
</file>

<file path=xl/sharedStrings.xml><?xml version="1.0" encoding="utf-8"?>
<sst xmlns="http://schemas.openxmlformats.org/spreadsheetml/2006/main" count="241" uniqueCount="176">
  <si>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</si>
  <si>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</si>
  <si>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</si>
  <si>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</si>
  <si>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</si>
  <si>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</si>
  <si>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</si>
  <si>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</si>
  <si>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</si>
  <si>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</si>
  <si>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</si>
  <si>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</si>
  <si>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</si>
  <si>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</si>
  <si>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</si>
  <si>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</si>
  <si>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</si>
  <si>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</si>
  <si>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</si>
  <si>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</si>
  <si>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</si>
  <si>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</si>
  <si>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</si>
  <si>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</si>
  <si>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</si>
  <si>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</si>
  <si>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</si>
  <si>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</si>
  <si>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</si>
  <si>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</si>
  <si>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</si>
  <si>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</si>
  <si>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</si>
  <si>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</si>
  <si>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</si>
  <si>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</si>
  <si>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</si>
  <si>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</si>
  <si>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</si>
  <si>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</si>
  <si>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</si>
  <si>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</si>
  <si>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</si>
  <si>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</si>
  <si>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</si>
  <si>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</si>
  <si>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</si>
  <si>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</si>
  <si>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</si>
  <si>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</si>
  <si>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</si>
  <si>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</si>
  <si>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</si>
  <si>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</si>
  <si>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</si>
  <si>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</si>
  <si>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</si>
  <si>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</si>
  <si>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</si>
  <si>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</si>
  <si>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</si>
  <si>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</si>
  <si>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</si>
  <si>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</si>
  <si>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</si>
  <si>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</si>
  <si>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</si>
  <si>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</si>
  <si>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</si>
  <si>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</si>
  <si>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</si>
  <si>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</si>
  <si>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</si>
  <si>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</si>
  <si>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</si>
  <si>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</si>
  <si>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</si>
  <si>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</si>
  <si>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</si>
  <si>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</si>
  <si>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</si>
  <si>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</si>
  <si>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</si>
  <si>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</si>
  <si>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</si>
  <si>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</si>
  <si>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</si>
  <si>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</si>
  <si>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</si>
  <si>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</si>
  <si>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</si>
  <si>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</si>
  <si>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</si>
  <si>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</si>
  <si>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</si>
  <si>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</si>
  <si>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</si>
  <si>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</si>
  <si>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</si>
  <si>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</si>
  <si>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</si>
  <si>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</si>
  <si>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</si>
  <si>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</si>
  <si>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</si>
  <si>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</si>
  <si>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Tipo de vinculacion compañía</t>
  </si>
  <si>
    <t>DEMANDA DIRECTA</t>
  </si>
  <si>
    <t>Daño moral</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</si>
  <si>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</si>
  <si>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</si>
  <si>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</si>
  <si>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</si>
  <si>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</si>
  <si>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</si>
  <si>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</si>
  <si>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</si>
  <si>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</si>
  <si>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</si>
  <si>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</si>
  <si>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</si>
  <si>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</si>
  <si>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</si>
  <si>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</si>
  <si>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</si>
  <si>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</si>
  <si>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</si>
  <si>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</si>
  <si>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</si>
  <si>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</si>
  <si>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 xml:space="preserve">SINIESTRO   LEGIS </t>
  </si>
  <si>
    <t>76001-3333-013-2016-00056-00</t>
  </si>
  <si>
    <t>21 de febrero de 2013</t>
  </si>
  <si>
    <t>Predios, Labores y Operaciones</t>
  </si>
  <si>
    <t>De conformidad con lo hechos de la demanda, el día 21 de febrero de 2013 la señora Diana Canaval Paredes se dirigía en motocicleta a su lugar de trabajo, cuando a la altura de la calle 33 No. 8A-81 de la ciudad de Cali sufrió un accidente debido a la falta de mantenimiento de la malla vial y ausencia de iluminación, lo cual hizo que perdiera el control del rodante, se impactara contra el piso y sufriera un trauma en su rodilla derecha. Asegura la parte actora que como consecuencia del mencionado accidente, la señora Canaval ha sido sometida a 2 cirugías de rodilla derecha, constantes incapacidades médicas y fuertes dolores que le impiden desarrollar con normalidad sus actividades cotidianas.</t>
  </si>
  <si>
    <t xml:space="preserve">Lucro cesante </t>
  </si>
  <si>
    <t xml:space="preserve">Daño a la vida en relacion </t>
  </si>
  <si>
    <t>RCE-3344 y 21311759</t>
  </si>
  <si>
    <t>24 de julio de 2024</t>
  </si>
  <si>
    <t>19 de julio de 2024</t>
  </si>
  <si>
    <t xml:space="preserve">Diana Canaval Paredes (victima directa) Juan Carlos Escobar Vallejo (compañero permanente); Sor Angelly Giraldo Canaval (hijo) y Juan Camilo Escobar Canaval (hijo). </t>
  </si>
  <si>
    <t>Juzgado (13°) Trece Administrativo Del Circuito De Cali</t>
  </si>
  <si>
    <t>Diana Canaval Paredes</t>
  </si>
  <si>
    <t xml:space="preserve">Juzgado Trece (13°) Administratrivo del Circuito de Cali </t>
  </si>
  <si>
    <t>Diana Canaval Paredes (victima directa) fecha de nacimiento: 29 de enero de 1973
Juan Carlos Escobar Vallejo (compañero permanente) fecha de nacimiento: S/I
Sor Angelly Giraldo Canaval (hijo) fecha de nacimiento: 18 de mayo de 1996
Juan Camilo Escobar Canaval (hijo) fecha de nacimiento: 23 de octubre de 2000</t>
  </si>
  <si>
    <t>Empresas Municipales de Cali – EMCALI EICE ESP</t>
  </si>
  <si>
    <t>890.399.003-4</t>
  </si>
  <si>
    <t>RADICADO (23 digitos)</t>
  </si>
  <si>
    <t>JUZGADO</t>
  </si>
  <si>
    <t>DEMANDADO</t>
  </si>
  <si>
    <t>DEMANDANTE</t>
  </si>
  <si>
    <t>TIPO DE VINCULACIÓN COMPAÑÍA</t>
  </si>
  <si>
    <t xml:space="preserve">21311759 / 0 </t>
  </si>
  <si>
    <t xml:space="preserve">Predios, Labores y Operaciones </t>
  </si>
  <si>
    <t>Del valor total asegurado ($10.000.000.000), Allianz Seguros S.A. solo tiene a su cargo el 80%, lo que equivale a $8.000.000.000.</t>
  </si>
  <si>
    <t>Sin deducible.</t>
  </si>
  <si>
    <t>Desde el 01/05/2013 hasta el 01/04/2015.</t>
  </si>
  <si>
    <t>ALLIANZ SEGUROS S.A.</t>
  </si>
  <si>
    <t>LA PREVISORA S.A. COMPAÑÍA DE SEGUROS</t>
  </si>
  <si>
    <t>N/A</t>
  </si>
  <si>
    <t>X</t>
  </si>
  <si>
    <t xml:space="preserve">X </t>
  </si>
  <si>
    <t>X - Del valor total asegurado ($10.000.000.000), Allianz Seguros S.A. solo tiene a su cargo el 80%, lo que equivale a $8.000.000.000</t>
  </si>
  <si>
    <t>• Disminución de la suma asegurada por pago de indemnizaciones con cargo a la PÓLIZA DE RESPONSABILIDAD CIVIL EXTRACONTRACTUAL  No. 021311759 / 0</t>
  </si>
  <si>
    <t>X -  El valor asegurado se encuentra disponible.</t>
  </si>
  <si>
    <t>Demandando</t>
  </si>
  <si>
    <t>Demandante</t>
  </si>
  <si>
    <t xml:space="preserve">EXCEPCIONES FRENTE A LA DEMANDA:
A.	AUSENCIA DE PRUEBA QUE ACREDITE LA FALLA EN EL SERVICIO ATRIBUIBLE A EMPRESAS MUNICIPALES DE CALI – EMCALI EICE ESP. 
B.	FALTA DE LEGITIMACIÓN EN LA CAUSA POR DE EMPRESAS MUNICIPALES DE CALI – EMCALI EICE ESP. 
C.	AUSENCIA DE ELEMENTOS QUE ACREDITEN LA RESPONSABILIDAD ATRIBUIBLE A EMPRESAS MUNICIPALES DE CALI – EMCALI EICE ESP
D.	INEXISTENCIA DEL NEXO CAUSAL.
E.	HECHO EXCLUSIVO Y DETERMINANTE DE LA VÍCTIMA COMO EXIMENTE DE RESPONSABILIDAD. 
F.	REDUCCIÓN DE LA EVENTUAL INDEMNIZACIÓN COMO CONSECUENCIA DE LA INCIDENCIA DE LA CONDUCTA DE LA VÍCTIMA, LA SEÑORA DIANA CANABAL PAREDES EN LA PRODUCCIÓN DEL DAÑO
G.	EXCEPCIONES PLANTEADAS POR QUIEN FORMULÓ EL LLAMAMIENTO EN GARANTÍA A MI REPRESENTADA
H.	IMPROCEDENTE RECONOCIMIENTO Y CUANTIFICACIÓN DE PERJUICIOS INMATERIALES
I.	INDEBIDA SOLICITUD Y FALTA DE ACREDITACIÓN DEL LUCRO CESANTE. 
J.	GENÉRICA O INNOMINADA 
EXCEPCIONES FRENTE AL LLAMAMIENTO EN GARANTIA: 
A.	CONGRUENCIA ENTRE LA SENTENCIA Y LO SOLICITADO EN EL LLAMAMIENTO EN GARANTÍA.
B.	FALTA DE COBERTURA TEMPORAL DE LA PÓLIZA DE RESPONSABILIDAD CIVIL EXTRACONTRACTUAL No. RCE-3344.
C.	INEXIGIBILIDAD DE LA OBLIGACIÓN INDEMNIZATORIA A CARGO DE ALLIANZ SEGUROS S.A. POR LA NO REALIZACIÓN DEL RIESGO ASEGURADO EN LA PÓLIZA DE RESPONSABILIDAD CIVIL EXTRACONTRACTUAL No. 21311759
D.	LAS EXCLUSIONES DE AMPARO CONCERTADAS EN LA PÓLIZA DE RESPONSABILIDAD CIVIL EXTRACONTRACTUAL No. 21311759.
E.	CARÁCTER MERAMENTE INDEMNIZATORIO QUE REVISTEN LOS CONTRATOS DE SEGURO.
F.	COASEGURO E INEXISTENCIA DE SOLIDARIDAD CONTENIDA EN LA PÓLIZA DE RESPONSABILIDAD CIVIL EXTRACONTRACTUAL No. RCE – 3344 y No. 21311759
G.	LÍMITES MÁXIMOS DE RESPONSABILIDAD DEL ASEGURADOR Y CONDICIONES PACTADOS EN EL CONTRATO DE SEGURO DOCUMENTADO EN LA PÓLIZA DE RESPONSABILIDAD CIVIL EXTRACONTRACTUAL No. RCE – 3344 y No. 21311759
H.	EN PÓLIZA DE RESPONSABILIDAD CIVIL EXTRACONTRACTUAL NO. RCE – 3344 SE PACTÓ UN DEDUCIBLE.
I.	DISPONIBILIDAD DEL VALOR ASEGURADO 
J.	INEXISTENCIA DE SOLIDARIDAD ENTRE MI MANDANTE Y DEMANDADA
K.	PRESCRIPCIÓN DE LAS ACCIONES DERIVADAS DEL CONTRATO DE SEGURO.  
L.	PAGO POR REEMBOLSO 
M.	GENÉRICA O INNOMINADA </t>
  </si>
  <si>
    <t>Distrito Especial de Santiago de Cali 
Empresas Municipales de Cali – EMCALI EICE ESP (VINCULADO A TRAVES DE LITISCONSORCIO)</t>
  </si>
  <si>
    <t xml:space="preserve">EMCALI NO FUE CONVOCADO A LA AUDIENCIA PREJUDICIAL PORQUE NO FUE DEMANDADO DIRECTO -  FUE  VINCULADO A TRAVES DE LA FIGURA DE LITISCONSORCIO Y NOTIFICADO DE LA ADMISIÓN DE LA DEMANDA EL 15 DE MARZO DE 2017. </t>
  </si>
  <si>
    <r>
      <rPr>
        <b/>
        <sz val="11"/>
        <color theme="1"/>
        <rFont val="Calibri"/>
        <family val="2"/>
        <scheme val="minor"/>
      </rPr>
      <t xml:space="preserve">SINIESTRO </t>
    </r>
    <r>
      <rPr>
        <sz val="11"/>
        <color theme="1"/>
        <rFont val="Calibri"/>
        <family val="2"/>
        <scheme val="minor"/>
      </rPr>
      <t xml:space="preserve">142850121 </t>
    </r>
    <r>
      <rPr>
        <b/>
        <sz val="11"/>
        <color theme="1"/>
        <rFont val="Calibri"/>
        <family val="2"/>
        <scheme val="minor"/>
      </rPr>
      <t>-  LEGIS</t>
    </r>
    <r>
      <rPr>
        <sz val="11"/>
        <color theme="1"/>
        <rFont val="Calibri"/>
        <family val="2"/>
        <scheme val="minor"/>
      </rPr>
      <t xml:space="preserve"> APJ32518</t>
    </r>
  </si>
  <si>
    <t xml:space="preserve">La contingencia se califica como EVENTUAL, toda vez que si bien es cierto el contrato de seguros presta cobertura material y temporal la responsabilidad administrativa que se pretende endilgar al asegurado dependerá del debate probatorio.
Lo primero que debe tenerse en cuenta es que en el proceso se vincularon dos (2) contratos de seguros, materializados en las siguientes pólizas:
(i)	La Póliza de Responsabilidad Civil Extracontractual No. RCE – 3344 cuyo tomador es Empresas Municipales de Cali - EMCALI E.I.C.E. E.S.P., presta cobertura material pero no temporal de conformidad con los hechos y pretensiones expuestas en la demanda. Frente a la cobertura temporal, debe decirse que su modalidad es SUNSET, la cual ampara la responsabilidad civil derivada de daños causados a terceros durante la vigencia de la póliza y que sean reclamados por primera vez al asegurado durante la vigencia de la póliza o en un plazo máximo de 2 años siguientes a la terminación de la vigencia anual del contrato. En consecuencia, el contrato de seguro no presta cobertura por su temporalidad, toda vez que el hecho ocurrió el 21 de febrero de 2013, y la reclamación al asegurado se materializó con la notificación de la demanda, esto es, 15 de marzo de 2017 porque no fue citado a audiencia de conciliación, sino que se integró al proceso a través de la figura de litisconsorcio, es decir que la reclamación ocurrió por fuera de la vigencia de la póliza y el periodo adicional de la misma. Lo anterior, si tenemos en cuenta que la vigencia de la póliza comprende desde el 01 de mayo de 2013 al 28 de febrero de 2014 y el periodo adicional terminó el 28 de febrero de 2016. Razón por la cual esta póliza no podrá afectarse dentro del proceso. 
(ii)	La Póliza de Responsabilidad Civil Extracontractual No. 21311759 cuyo tomador es Empresas Municipales de Cali - EMCALI E.I.C.E. E.S.presta cobertura material y temporal de conformidad con los hechos y pretensiones expuestas en la demanda. Frente a la cobertura temporal, debe decirse que su modalidad es SUNSET, la cual ampara la responsabilidad civil derivada de daños causados a terceros durante la vigencia de la póliza y que sean reclamados por primera vez al asegurado durante la vigencia de la póliza o en un plazo máximo de 2 años siguientes a la terminación de la vigencia anual del contrato. En consecuencia, el contrato de seguro presta cobertura por su temporalidad, toda vez que el hecho ocurrió el 21 de febrero de 2013, y la reclamación al asegurado se materializó con la notificación de la demanda, esto es, 15 de marzo de 2017 porque no fue citado a audiencia de conciliación, sino que se integró al proceso a través de la figura de litisconsorcio, es decir que la reclamación ocurrió dentro del periodo adicional para notificaciones, si tenemos en cuenta que la vigencia de la póliza comprende desde el con vigencia del 01 de mayo de 2013 al 01 de abril de 2015 y el periodo adicional terminó el 01 de abril de 2017. Aunado a ello, presta cobertura material toda vez que, ampara la responsabilidad civil extracontractual al tener amparo de predios, labores y operaciones.
Teniendo en cuenta que el contrato de seguros presta cobertura material y temporal, la contingencia es eventual toda vez que dependerá del debate probatorio determinar la responsabilidad del asegurado por los daños materiales e inmateriales causados a la señora Diana Canabal Paredes. Si bien, por un lado, en el proceso se levantó informe de accidente de tránsito en el que se le atribuyó la causa del siniestro al Distrito Especial de Santiago de Cali por “huecos en la vía” lo que constituye una falla en el mantenimiento de la infraestructura vial del municipio y sobre lo cual EMCALI no tiene injerencia alguna porque dicha situación no está dentro de sus funciones, en también cierto que en el mismo documento se indicó en el acápite de características de la vía – “sin” iluminación artificial, dejando la puerta abierta para que se configure responsabilidad contra EMCALI. En su defensa el asegurado señaló que para la fecha de la ocurrencia del hecho existían 3 postes de energía cada uno con dos iluminarias sin reportes de trabajo en el sector. Por lo que la decisión final dependerá del debate probatorio y de la interpretación del operador judicial, determinar si existió responsabilidad del asegurado o no, si existió o no ausencia de iluminación artificial y si este fue la causa determinante para la ocurrencia del hecho. Lo señalado, sin perjuicio del carácter contingente del proceso.   </t>
  </si>
  <si>
    <t>Sí</t>
  </si>
  <si>
    <t xml:space="preserve">Por favor revisar la liqidación de la contingencia. Especificamente, el valor objetivado correspondiente al lucro cesante, ya que está demasiado alto para no contar la lesionada con una PCL. </t>
  </si>
  <si>
    <t>LIQUIDACIÓN OBJETIVA: $49.956.858. Se llegó a este valor de la siguiente manera:
1.	LUCRO CESANTE: $10.446.072
Lucro cesante consolidado: $5.790.400
Lucro cesante futuro: $ 4.655.672
Se reconoce. Teniendo en cuenta que se allegó certificación laboral de la empresa “Colaboramos Mag S.A.S.” en el cual señala el salario y cargo que desempeñó la señora Diana Canabal Paredes, desde el 05 de agosto de 2005. Por lo anterior, el calculo se realiza con 1 salario mínimo del año 2024. Para la fecha de la lesión la señora Diana Canabal tenía 40 años. La señora Diana Canabal hasta la fecha no tiene dictamen de pérdida de capacidad laboral, solamente cuenta con 174 días de incapacidad de acuerdo con la certificación emitida por la Caja de Compensación Familiar del Valle del Cauca – COMFENALCO VALLE EPS.
2.	DAÑO MORAL: 40 SMLMV es decir $52.000.000 con SMLMV de año 2024. 
Se reconoce este rubro con el mínimo porcentaje de lesión otorgado por el Consejo de Estado en sentencia del 28 de agosto del 2014. rad. no. 66001-23-31-000-2001-00731-01 /26251, toda vez que a la fecha no existe dictamen pericial que determine porcentaje de PCl, como tampoco dictamen de Medicina Legal que establezca secuelas permanentes o transitorias.
La suma de $52.000.000. se liquida el valor que de acuerdo a la sentencia de unificación del H. consejo de estado se ha reconocido por daño moral en los casos de lesiones personales con porcentaje del 1% al 10%, el cual asciende a 10 smmlv para la víctima directa y aquellos en el primer grado de consanguinidad (4 demandantes –víctima directa, compañero permanente e hijos) equivalentes a 40smlmv equivalentes a $52.000.000 (año 2024)
3.	DAÑO A LA VIDA EN RELACIÓN:0. 
No se reconoce. La jurisprudencia del Consejo de Estado no reconoce este rubro de manera independiente. 
4.	DEDUCIBLE: En la Póliza de Responsabilidad Civil Extracontractual No. 21311759 con vigencia del 01 de mayo de 2013 al 01 de abril de 2015 no se pactó deducible.
5.	COASEGURO: Del total $62.446.072 se descuenta a cada compañía así:
•	ALLIANZ (80%) = $ 49.956.858
•	PREVISORA (20%) = $12.489.214</t>
  </si>
  <si>
    <t xml:space="preserve">13 de agosto de 2024 (1 DIA DEL ART. 199 DEL CPACA)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</si>
</sst>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0" fillId="0" borderId="1" xfId="0" applyBorder="1" applyAlignment="1">
      <alignment vertical="top"/>
    </xf>
    <xf numFmtId="164" fontId="6" fillId="7" borderId="1" xfId="1" applyFont="1" applyFill="1" applyBorder="1" applyAlignment="1">
      <alignment horizontal="center"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165" fontId="0" fillId="0" borderId="2" xfId="0" applyNumberFormat="1" applyBorder="1" applyAlignment="1">
      <alignment horizontal="left" vertical="center"/>
    </xf>
    <xf numFmtId="9" fontId="0" fillId="0" borderId="1" xfId="0" applyNumberFormat="1" applyBorder="1" applyAlignment="1">
      <alignment horizontal="justify" vertical="top"/>
    </xf>
    <xf numFmtId="0" fontId="0" fillId="0" borderId="1" xfId="0" applyBorder="1" applyAlignment="1">
      <alignment vertical="center" wrapText="1"/>
    </xf>
    <xf numFmtId="165" fontId="0" fillId="0" borderId="1" xfId="0" applyNumberFormat="1" applyBorder="1" applyAlignment="1">
      <alignment vertical="center" wrapText="1"/>
    </xf>
    <xf numFmtId="0" fontId="6" fillId="0" borderId="1" xfId="0" applyFont="1" applyBorder="1" applyAlignment="1">
      <alignment vertical="center"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4" fillId="6" borderId="4" xfId="0" applyFont="1" applyFill="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1"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6"/>
  <sheetViews>
    <sheetView tabSelected="1" topLeftCell="A12" zoomScaleNormal="10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2" t="s">
        <v>40</v>
      </c>
      <c r="B1" s="42"/>
      <c r="C1" s="42"/>
    </row>
    <row r="2" spans="1:3" x14ac:dyDescent="0.25">
      <c r="A2" s="5" t="s">
        <v>11</v>
      </c>
      <c r="B2" s="44" t="s">
        <v>131</v>
      </c>
      <c r="C2" s="45"/>
    </row>
    <row r="3" spans="1:3" x14ac:dyDescent="0.25">
      <c r="A3" s="5" t="s">
        <v>0</v>
      </c>
      <c r="B3" s="46" t="s">
        <v>141</v>
      </c>
      <c r="C3" s="47"/>
    </row>
    <row r="4" spans="1:3" ht="65.25" customHeight="1" x14ac:dyDescent="0.25">
      <c r="A4" s="5" t="s">
        <v>1</v>
      </c>
      <c r="B4" s="40" t="s">
        <v>144</v>
      </c>
      <c r="C4" s="47"/>
    </row>
    <row r="5" spans="1:3" ht="33" customHeight="1" x14ac:dyDescent="0.25">
      <c r="A5" s="5" t="s">
        <v>165</v>
      </c>
      <c r="B5" s="40" t="s">
        <v>168</v>
      </c>
      <c r="C5" s="47"/>
    </row>
    <row r="6" spans="1:3" x14ac:dyDescent="0.25">
      <c r="A6" s="5" t="s">
        <v>106</v>
      </c>
      <c r="B6" s="43" t="s">
        <v>128</v>
      </c>
      <c r="C6" s="43"/>
    </row>
    <row r="7" spans="1:3" x14ac:dyDescent="0.25">
      <c r="A7" s="5" t="s">
        <v>2</v>
      </c>
      <c r="B7" s="43" t="s">
        <v>142</v>
      </c>
      <c r="C7" s="43"/>
    </row>
    <row r="8" spans="1:3" x14ac:dyDescent="0.25">
      <c r="A8" s="5" t="s">
        <v>3</v>
      </c>
      <c r="B8" s="39" t="s">
        <v>132</v>
      </c>
      <c r="C8" s="39"/>
    </row>
    <row r="9" spans="1:3" ht="48" customHeight="1" x14ac:dyDescent="0.25">
      <c r="A9" s="5" t="s">
        <v>4</v>
      </c>
      <c r="B9" s="39" t="s">
        <v>169</v>
      </c>
      <c r="C9" s="39"/>
    </row>
    <row r="10" spans="1:3" ht="48" customHeight="1" x14ac:dyDescent="0.25">
      <c r="A10" s="5" t="s">
        <v>5</v>
      </c>
      <c r="B10" s="39" t="s">
        <v>169</v>
      </c>
      <c r="C10" s="39"/>
    </row>
    <row r="11" spans="1:3" ht="23.25" customHeight="1" x14ac:dyDescent="0.25">
      <c r="A11" s="5" t="s">
        <v>27</v>
      </c>
      <c r="B11" s="40" t="s">
        <v>133</v>
      </c>
      <c r="C11" s="41"/>
    </row>
    <row r="12" spans="1:3" x14ac:dyDescent="0.25">
      <c r="A12" s="49" t="s">
        <v>114</v>
      </c>
      <c r="B12" s="43" t="s">
        <v>134</v>
      </c>
      <c r="C12" s="43"/>
    </row>
    <row r="13" spans="1:3" ht="30" customHeight="1" x14ac:dyDescent="0.25">
      <c r="A13" s="49"/>
      <c r="B13" s="43"/>
      <c r="C13" s="43"/>
    </row>
    <row r="14" spans="1:3" ht="70.5" customHeight="1" x14ac:dyDescent="0.25">
      <c r="A14" s="49"/>
      <c r="B14" s="43"/>
      <c r="C14" s="43"/>
    </row>
    <row r="15" spans="1:3" ht="30" x14ac:dyDescent="0.25">
      <c r="A15" s="5" t="s">
        <v>45</v>
      </c>
      <c r="B15" s="53">
        <f>SUM(C17,C18,C20)</f>
        <v>715000000</v>
      </c>
      <c r="C15" s="54"/>
    </row>
    <row r="16" spans="1:3" ht="18" customHeight="1" x14ac:dyDescent="0.25">
      <c r="A16" s="55" t="s">
        <v>46</v>
      </c>
      <c r="B16" s="56" t="s">
        <v>49</v>
      </c>
      <c r="C16" s="56"/>
    </row>
    <row r="17" spans="1:3" ht="20.25" customHeight="1" x14ac:dyDescent="0.25">
      <c r="A17" s="55"/>
      <c r="B17" s="9" t="s">
        <v>108</v>
      </c>
      <c r="C17" s="6">
        <v>455000000</v>
      </c>
    </row>
    <row r="18" spans="1:3" ht="15.75" customHeight="1" x14ac:dyDescent="0.25">
      <c r="A18" s="55"/>
      <c r="B18" s="9" t="s">
        <v>136</v>
      </c>
      <c r="C18" s="6">
        <v>130000000</v>
      </c>
    </row>
    <row r="19" spans="1:3" x14ac:dyDescent="0.25">
      <c r="A19" s="55"/>
      <c r="B19" s="57" t="s">
        <v>47</v>
      </c>
      <c r="C19" s="58"/>
    </row>
    <row r="20" spans="1:3" x14ac:dyDescent="0.25">
      <c r="A20" s="55"/>
      <c r="B20" s="9" t="s">
        <v>135</v>
      </c>
      <c r="C20" s="29">
        <v>130000000</v>
      </c>
    </row>
    <row r="21" spans="1:3" x14ac:dyDescent="0.25">
      <c r="A21" s="5" t="s">
        <v>6</v>
      </c>
      <c r="B21" s="43" t="s">
        <v>145</v>
      </c>
      <c r="C21" s="43"/>
    </row>
    <row r="22" spans="1:3" x14ac:dyDescent="0.25">
      <c r="A22" s="5" t="s">
        <v>7</v>
      </c>
      <c r="B22" s="43" t="s">
        <v>146</v>
      </c>
      <c r="C22" s="43"/>
    </row>
    <row r="23" spans="1:3" x14ac:dyDescent="0.25">
      <c r="A23" s="5" t="s">
        <v>8</v>
      </c>
      <c r="B23" s="50" t="s">
        <v>137</v>
      </c>
      <c r="C23" s="50"/>
    </row>
    <row r="24" spans="1:3" x14ac:dyDescent="0.25">
      <c r="A24" s="5" t="s">
        <v>41</v>
      </c>
      <c r="B24" s="51" t="s">
        <v>138</v>
      </c>
      <c r="C24" s="52"/>
    </row>
    <row r="25" spans="1:3" x14ac:dyDescent="0.25">
      <c r="A25" s="5" t="s">
        <v>9</v>
      </c>
      <c r="B25" s="48" t="s">
        <v>139</v>
      </c>
      <c r="C25" s="48"/>
    </row>
    <row r="26" spans="1:3" x14ac:dyDescent="0.25">
      <c r="A26" s="5" t="s">
        <v>10</v>
      </c>
      <c r="B26" s="43" t="s">
        <v>175</v>
      </c>
      <c r="C26" s="43"/>
    </row>
  </sheetData>
  <mergeCells count="23">
    <mergeCell ref="B25:C25"/>
    <mergeCell ref="B26:C26"/>
    <mergeCell ref="A12:A14"/>
    <mergeCell ref="B12:C14"/>
    <mergeCell ref="B21:C21"/>
    <mergeCell ref="B22:C22"/>
    <mergeCell ref="B23:C23"/>
    <mergeCell ref="B24:C24"/>
    <mergeCell ref="B15:C15"/>
    <mergeCell ref="A16:A20"/>
    <mergeCell ref="B16:C16"/>
    <mergeCell ref="B19:C19"/>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1"/>
  <sheetViews>
    <sheetView topLeftCell="A11" zoomScale="80" zoomScaleNormal="80" workbookViewId="0">
      <selection activeCell="B2" sqref="B2:C2"/>
    </sheetView>
  </sheetViews>
  <sheetFormatPr baseColWidth="10" defaultColWidth="0" defaultRowHeight="15" x14ac:dyDescent="0.25"/>
  <cols>
    <col min="1" max="1" width="44.42578125" style="32" customWidth="1"/>
    <col min="2" max="2" width="25.85546875" customWidth="1"/>
    <col min="3" max="3" width="100.7109375" customWidth="1"/>
    <col min="4" max="16384" width="11.42578125" hidden="1"/>
  </cols>
  <sheetData>
    <row r="1" spans="1:3" ht="18.75" x14ac:dyDescent="0.25">
      <c r="A1" s="59" t="s">
        <v>39</v>
      </c>
      <c r="B1" s="59"/>
      <c r="C1" s="59"/>
    </row>
    <row r="2" spans="1:3" x14ac:dyDescent="0.25">
      <c r="A2" s="30" t="s">
        <v>25</v>
      </c>
      <c r="B2" s="51" t="s">
        <v>170</v>
      </c>
      <c r="C2" s="52"/>
    </row>
    <row r="3" spans="1:3" x14ac:dyDescent="0.25">
      <c r="A3" s="5" t="s">
        <v>147</v>
      </c>
      <c r="B3" s="43" t="str">
        <f>'GENERALES NOTA 322'!B2:C2</f>
        <v>76001-3333-013-2016-00056-00</v>
      </c>
      <c r="C3" s="43"/>
    </row>
    <row r="4" spans="1:3" x14ac:dyDescent="0.25">
      <c r="A4" s="5" t="s">
        <v>148</v>
      </c>
      <c r="B4" s="43" t="str">
        <f>'GENERALES NOTA 322'!B3:C3</f>
        <v>Juzgado (13°) Trece Administrativo Del Circuito De Cali</v>
      </c>
      <c r="C4" s="43"/>
    </row>
    <row r="5" spans="1:3" x14ac:dyDescent="0.25">
      <c r="A5" s="5" t="s">
        <v>150</v>
      </c>
      <c r="B5" s="43" t="str">
        <f>'GENERALES NOTA 322'!B4:C4</f>
        <v>Diana Canaval Paredes (victima directa) fecha de nacimiento: 29 de enero de 1973
Juan Carlos Escobar Vallejo (compañero permanente) fecha de nacimiento: S/I
Sor Angelly Giraldo Canaval (hijo) fecha de nacimiento: 18 de mayo de 1996
Juan Camilo Escobar Canaval (hijo) fecha de nacimiento: 23 de octubre de 2000</v>
      </c>
      <c r="C5" s="43"/>
    </row>
    <row r="6" spans="1:3" x14ac:dyDescent="0.25">
      <c r="A6" s="5" t="s">
        <v>149</v>
      </c>
      <c r="B6" s="43" t="str">
        <f>'GENERALES NOTA 322'!B5:C5</f>
        <v>Distrito Especial de Santiago de Cali 
Empresas Municipales de Cali – EMCALI EICE ESP (VINCULADO A TRAVES DE LITISCONSORCIO)</v>
      </c>
      <c r="C6" s="43"/>
    </row>
    <row r="7" spans="1:3" x14ac:dyDescent="0.25">
      <c r="A7" s="5" t="s">
        <v>151</v>
      </c>
      <c r="B7" s="43" t="str">
        <f>'GENERALES NOTA 322'!B6:C6</f>
        <v>LLAMADA EN GARANTIA</v>
      </c>
      <c r="C7" s="43"/>
    </row>
    <row r="8" spans="1:3" x14ac:dyDescent="0.25">
      <c r="A8" s="30" t="s">
        <v>26</v>
      </c>
      <c r="B8" s="43" t="s">
        <v>152</v>
      </c>
      <c r="C8" s="43"/>
    </row>
    <row r="9" spans="1:3" x14ac:dyDescent="0.25">
      <c r="A9" s="30" t="s">
        <v>27</v>
      </c>
      <c r="B9" s="43" t="s">
        <v>153</v>
      </c>
      <c r="C9" s="43"/>
    </row>
    <row r="10" spans="1:3" ht="30" x14ac:dyDescent="0.25">
      <c r="A10" s="30" t="s">
        <v>75</v>
      </c>
      <c r="B10" s="34">
        <v>10000000000</v>
      </c>
      <c r="C10" s="37" t="s">
        <v>154</v>
      </c>
    </row>
    <row r="11" spans="1:3" x14ac:dyDescent="0.25">
      <c r="A11" s="30" t="s">
        <v>110</v>
      </c>
      <c r="B11" s="51" t="s">
        <v>155</v>
      </c>
      <c r="C11" s="52"/>
    </row>
    <row r="12" spans="1:3" x14ac:dyDescent="0.25">
      <c r="A12" s="30" t="s">
        <v>58</v>
      </c>
      <c r="B12" s="46" t="s">
        <v>68</v>
      </c>
      <c r="C12" s="47"/>
    </row>
    <row r="13" spans="1:3" x14ac:dyDescent="0.25">
      <c r="A13" s="30" t="s">
        <v>28</v>
      </c>
      <c r="B13" s="43" t="s">
        <v>156</v>
      </c>
      <c r="C13" s="43"/>
    </row>
    <row r="14" spans="1:3" x14ac:dyDescent="0.25">
      <c r="A14" s="30" t="s">
        <v>29</v>
      </c>
      <c r="B14" s="43" t="s">
        <v>32</v>
      </c>
      <c r="C14" s="43"/>
    </row>
    <row r="15" spans="1:3" x14ac:dyDescent="0.25">
      <c r="A15" s="30" t="s">
        <v>30</v>
      </c>
      <c r="B15" s="43" t="s">
        <v>32</v>
      </c>
      <c r="C15" s="43"/>
    </row>
    <row r="16" spans="1:3" x14ac:dyDescent="0.25">
      <c r="A16" s="60" t="s">
        <v>31</v>
      </c>
      <c r="B16" s="43" t="s">
        <v>70</v>
      </c>
      <c r="C16" s="43"/>
    </row>
    <row r="17" spans="1:3" x14ac:dyDescent="0.25">
      <c r="A17" s="61"/>
      <c r="B17" s="33" t="s">
        <v>38</v>
      </c>
      <c r="C17" s="33" t="s">
        <v>15</v>
      </c>
    </row>
    <row r="18" spans="1:3" x14ac:dyDescent="0.25">
      <c r="A18" s="61"/>
      <c r="B18" s="9" t="s">
        <v>157</v>
      </c>
      <c r="C18" s="35">
        <v>0.8</v>
      </c>
    </row>
    <row r="19" spans="1:3" ht="30" x14ac:dyDescent="0.25">
      <c r="A19" s="61"/>
      <c r="B19" s="9" t="s">
        <v>158</v>
      </c>
      <c r="C19" s="35">
        <v>0.2</v>
      </c>
    </row>
    <row r="20" spans="1:3" x14ac:dyDescent="0.25">
      <c r="A20" s="30" t="s">
        <v>24</v>
      </c>
      <c r="B20" s="43" t="s">
        <v>32</v>
      </c>
      <c r="C20" s="43"/>
    </row>
    <row r="21" spans="1:3" x14ac:dyDescent="0.25">
      <c r="A21" s="30" t="s">
        <v>59</v>
      </c>
      <c r="B21" s="46" t="s">
        <v>60</v>
      </c>
      <c r="C21" s="47"/>
    </row>
    <row r="22" spans="1:3" x14ac:dyDescent="0.25">
      <c r="A22" s="30" t="s">
        <v>16</v>
      </c>
      <c r="B22" s="43" t="s">
        <v>23</v>
      </c>
      <c r="C22" s="43"/>
    </row>
    <row r="23" spans="1:3" x14ac:dyDescent="0.25">
      <c r="A23" s="30" t="s">
        <v>73</v>
      </c>
      <c r="B23" s="43" t="s">
        <v>33</v>
      </c>
      <c r="C23" s="43"/>
    </row>
    <row r="24" spans="1:3" x14ac:dyDescent="0.25">
      <c r="A24" s="30" t="s">
        <v>37</v>
      </c>
      <c r="B24" s="43" t="s">
        <v>159</v>
      </c>
      <c r="C24" s="43"/>
    </row>
    <row r="25" spans="1:3" x14ac:dyDescent="0.25">
      <c r="A25" s="31" t="s">
        <v>74</v>
      </c>
      <c r="B25" s="43" t="s">
        <v>33</v>
      </c>
      <c r="C25" s="43"/>
    </row>
    <row r="26" spans="1:3" x14ac:dyDescent="0.25">
      <c r="A26" s="66" t="s">
        <v>62</v>
      </c>
      <c r="B26" s="66"/>
      <c r="C26" s="66"/>
    </row>
    <row r="27" spans="1:3" ht="36" customHeight="1" x14ac:dyDescent="0.25">
      <c r="A27" s="68" t="s">
        <v>36</v>
      </c>
      <c r="B27" s="69"/>
      <c r="C27" s="36" t="s">
        <v>160</v>
      </c>
    </row>
    <row r="28" spans="1:3" ht="45.95" customHeight="1" x14ac:dyDescent="0.25">
      <c r="A28" s="70" t="s">
        <v>35</v>
      </c>
      <c r="B28" s="71"/>
      <c r="C28" s="36" t="s">
        <v>162</v>
      </c>
    </row>
    <row r="29" spans="1:3" ht="35.1" customHeight="1" x14ac:dyDescent="0.25">
      <c r="A29" s="62" t="s">
        <v>163</v>
      </c>
      <c r="B29" s="63"/>
      <c r="C29" s="38" t="s">
        <v>164</v>
      </c>
    </row>
    <row r="30" spans="1:3" ht="14.45" customHeight="1" x14ac:dyDescent="0.25">
      <c r="A30" s="62" t="s">
        <v>13</v>
      </c>
      <c r="B30" s="63"/>
      <c r="C30" s="27" t="s">
        <v>161</v>
      </c>
    </row>
    <row r="31" spans="1:3" x14ac:dyDescent="0.25">
      <c r="A31" s="62" t="s">
        <v>14</v>
      </c>
      <c r="B31" s="63"/>
      <c r="C31" s="27" t="s">
        <v>160</v>
      </c>
    </row>
    <row r="32" spans="1:3" ht="14.45" customHeight="1" x14ac:dyDescent="0.25">
      <c r="A32" s="62" t="s">
        <v>34</v>
      </c>
      <c r="B32" s="63"/>
      <c r="C32" s="27" t="s">
        <v>155</v>
      </c>
    </row>
    <row r="33" spans="1:3" ht="14.45" customHeight="1" x14ac:dyDescent="0.25">
      <c r="A33" s="62" t="s">
        <v>92</v>
      </c>
      <c r="B33" s="63"/>
      <c r="C33" s="28" t="s">
        <v>159</v>
      </c>
    </row>
    <row r="34" spans="1:3" x14ac:dyDescent="0.25">
      <c r="A34" s="64" t="s">
        <v>104</v>
      </c>
      <c r="B34" s="65"/>
      <c r="C34" s="28" t="s">
        <v>159</v>
      </c>
    </row>
    <row r="35" spans="1:3" x14ac:dyDescent="0.25">
      <c r="A35" s="72" t="s">
        <v>86</v>
      </c>
      <c r="B35" s="72"/>
      <c r="C35" s="72"/>
    </row>
    <row r="36" spans="1:3" x14ac:dyDescent="0.25">
      <c r="A36" s="67" t="s">
        <v>87</v>
      </c>
      <c r="B36" s="67"/>
      <c r="C36" s="28" t="s">
        <v>159</v>
      </c>
    </row>
    <row r="37" spans="1:3" x14ac:dyDescent="0.25">
      <c r="A37" s="67" t="s">
        <v>88</v>
      </c>
      <c r="B37" s="67"/>
      <c r="C37" s="28" t="s">
        <v>159</v>
      </c>
    </row>
    <row r="38" spans="1:3" x14ac:dyDescent="0.25">
      <c r="A38" s="67" t="s">
        <v>89</v>
      </c>
      <c r="B38" s="67"/>
      <c r="C38" s="28" t="s">
        <v>159</v>
      </c>
    </row>
    <row r="39" spans="1:3" x14ac:dyDescent="0.25">
      <c r="A39" s="67" t="s">
        <v>90</v>
      </c>
      <c r="B39" s="67"/>
      <c r="C39" s="28" t="s">
        <v>159</v>
      </c>
    </row>
    <row r="40" spans="1:3" x14ac:dyDescent="0.25">
      <c r="A40" s="67" t="s">
        <v>91</v>
      </c>
      <c r="B40" s="67"/>
      <c r="C40" s="28" t="s">
        <v>159</v>
      </c>
    </row>
    <row r="41" spans="1:3" x14ac:dyDescent="0.25">
      <c r="A41" s="67" t="s">
        <v>93</v>
      </c>
      <c r="B41" s="67"/>
      <c r="C41" s="28" t="s">
        <v>159</v>
      </c>
    </row>
    <row r="42" spans="1:3" x14ac:dyDescent="0.25">
      <c r="A42" s="67" t="s">
        <v>94</v>
      </c>
      <c r="B42" s="67"/>
      <c r="C42" s="28" t="s">
        <v>159</v>
      </c>
    </row>
    <row r="43" spans="1:3" x14ac:dyDescent="0.25">
      <c r="A43" s="67" t="s">
        <v>95</v>
      </c>
      <c r="B43" s="67"/>
      <c r="C43" s="28" t="s">
        <v>159</v>
      </c>
    </row>
    <row r="44" spans="1:3" x14ac:dyDescent="0.25">
      <c r="A44" s="67" t="s">
        <v>96</v>
      </c>
      <c r="B44" s="67"/>
      <c r="C44" s="28" t="s">
        <v>159</v>
      </c>
    </row>
    <row r="45" spans="1:3" x14ac:dyDescent="0.25">
      <c r="A45" s="67" t="s">
        <v>97</v>
      </c>
      <c r="B45" s="67"/>
      <c r="C45" s="28" t="s">
        <v>159</v>
      </c>
    </row>
    <row r="46" spans="1:3" x14ac:dyDescent="0.25">
      <c r="A46" s="67" t="s">
        <v>98</v>
      </c>
      <c r="B46" s="67"/>
      <c r="C46" s="28" t="s">
        <v>159</v>
      </c>
    </row>
    <row r="47" spans="1:3" x14ac:dyDescent="0.25">
      <c r="A47" s="67" t="s">
        <v>99</v>
      </c>
      <c r="B47" s="67"/>
      <c r="C47" s="28" t="s">
        <v>159</v>
      </c>
    </row>
    <row r="48" spans="1:3" x14ac:dyDescent="0.25">
      <c r="A48" s="67" t="s">
        <v>100</v>
      </c>
      <c r="B48" s="67"/>
      <c r="C48" s="28" t="s">
        <v>159</v>
      </c>
    </row>
    <row r="49" spans="1:3" x14ac:dyDescent="0.25">
      <c r="A49" s="67" t="s">
        <v>101</v>
      </c>
      <c r="B49" s="67"/>
      <c r="C49" s="28" t="s">
        <v>159</v>
      </c>
    </row>
    <row r="50" spans="1:3" x14ac:dyDescent="0.25">
      <c r="A50" s="67" t="s">
        <v>102</v>
      </c>
      <c r="B50" s="67"/>
      <c r="C50" s="28" t="s">
        <v>159</v>
      </c>
    </row>
    <row r="51" spans="1:3" x14ac:dyDescent="0.25">
      <c r="A51" s="67" t="s">
        <v>103</v>
      </c>
      <c r="B51" s="67"/>
      <c r="C51" s="28" t="s">
        <v>159</v>
      </c>
    </row>
  </sheetData>
  <mergeCells count="48">
    <mergeCell ref="A47:B47"/>
    <mergeCell ref="A41:B41"/>
    <mergeCell ref="A42:B42"/>
    <mergeCell ref="A43:B43"/>
    <mergeCell ref="A44:B44"/>
    <mergeCell ref="A45:B45"/>
    <mergeCell ref="A46:B46"/>
    <mergeCell ref="A48:B48"/>
    <mergeCell ref="A49:B49"/>
    <mergeCell ref="A50:B50"/>
    <mergeCell ref="A51:B51"/>
    <mergeCell ref="A27:B27"/>
    <mergeCell ref="A28:B28"/>
    <mergeCell ref="A40:B40"/>
    <mergeCell ref="A35:C35"/>
    <mergeCell ref="A36:B36"/>
    <mergeCell ref="A37:B37"/>
    <mergeCell ref="A38:B38"/>
    <mergeCell ref="A39:B39"/>
    <mergeCell ref="A29:B29"/>
    <mergeCell ref="A30:B30"/>
    <mergeCell ref="A31:B31"/>
    <mergeCell ref="A32:B32"/>
    <mergeCell ref="A33:B33"/>
    <mergeCell ref="A34:B34"/>
    <mergeCell ref="B22:C22"/>
    <mergeCell ref="B23:C23"/>
    <mergeCell ref="B24:C24"/>
    <mergeCell ref="B25:C25"/>
    <mergeCell ref="A26:C26"/>
    <mergeCell ref="B15:C15"/>
    <mergeCell ref="A16:A19"/>
    <mergeCell ref="B16:C16"/>
    <mergeCell ref="B20:C20"/>
    <mergeCell ref="B21:C21"/>
    <mergeCell ref="B14:C14"/>
    <mergeCell ref="A1:C1"/>
    <mergeCell ref="B8:C8"/>
    <mergeCell ref="B9:C9"/>
    <mergeCell ref="B12:C12"/>
    <mergeCell ref="B13:C13"/>
    <mergeCell ref="B2:C2"/>
    <mergeCell ref="B3:C3"/>
    <mergeCell ref="B4:C4"/>
    <mergeCell ref="B5:C5"/>
    <mergeCell ref="B6:C6"/>
    <mergeCell ref="B7:C7"/>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B14:C15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1" zoomScale="80" zoomScaleNormal="80" workbookViewId="0">
      <selection activeCell="B33" sqref="B33:C3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9" t="s">
        <v>42</v>
      </c>
      <c r="B1" s="59"/>
      <c r="C1" s="59"/>
    </row>
    <row r="2" spans="1:6" x14ac:dyDescent="0.25">
      <c r="A2" s="16" t="s">
        <v>25</v>
      </c>
      <c r="B2" s="89" t="s">
        <v>170</v>
      </c>
      <c r="C2" s="90"/>
    </row>
    <row r="3" spans="1:6" x14ac:dyDescent="0.25">
      <c r="A3" s="17" t="s">
        <v>11</v>
      </c>
      <c r="B3" s="91" t="str">
        <f>'GENERALES NOTA 322'!B2:C2</f>
        <v>76001-3333-013-2016-00056-00</v>
      </c>
      <c r="C3" s="91"/>
    </row>
    <row r="4" spans="1:6" x14ac:dyDescent="0.25">
      <c r="A4" s="17" t="s">
        <v>0</v>
      </c>
      <c r="B4" s="91" t="s">
        <v>143</v>
      </c>
      <c r="C4" s="91"/>
    </row>
    <row r="5" spans="1:6" x14ac:dyDescent="0.25">
      <c r="A5" s="17" t="s">
        <v>166</v>
      </c>
      <c r="B5" s="91" t="s">
        <v>140</v>
      </c>
      <c r="C5" s="91"/>
    </row>
    <row r="6" spans="1:6" ht="14.45" customHeight="1" x14ac:dyDescent="0.25">
      <c r="A6" s="17" t="s">
        <v>165</v>
      </c>
      <c r="B6" s="91" t="str">
        <f>'GENERALES NOTA 322'!B5:C5</f>
        <v>Distrito Especial de Santiago de Cali 
Empresas Municipales de Cali – EMCALI EICE ESP (VINCULADO A TRAVES DE LITISCONSORCIO)</v>
      </c>
      <c r="C6" s="91"/>
    </row>
    <row r="7" spans="1:6" x14ac:dyDescent="0.25">
      <c r="A7" s="17" t="s">
        <v>106</v>
      </c>
      <c r="B7" s="91" t="str">
        <f>'GENERALES NOTA 322'!B6:C6</f>
        <v>LLAMADA EN GARANTIA</v>
      </c>
      <c r="C7" s="91"/>
    </row>
    <row r="8" spans="1:6" ht="30" x14ac:dyDescent="0.25">
      <c r="A8" s="17" t="s">
        <v>45</v>
      </c>
      <c r="B8" s="85">
        <f>'GENERALES NOTA 322'!B15:C15</f>
        <v>715000000</v>
      </c>
      <c r="C8" s="86"/>
    </row>
    <row r="9" spans="1:6" x14ac:dyDescent="0.25">
      <c r="A9" s="92" t="s">
        <v>46</v>
      </c>
      <c r="B9" s="76" t="s">
        <v>49</v>
      </c>
      <c r="C9" s="77"/>
    </row>
    <row r="10" spans="1:6" x14ac:dyDescent="0.25">
      <c r="A10" s="92"/>
      <c r="B10" s="18" t="s">
        <v>108</v>
      </c>
      <c r="C10" s="15">
        <f>'GENERALES NOTA 322'!C17</f>
        <v>455000000</v>
      </c>
    </row>
    <row r="11" spans="1:6" x14ac:dyDescent="0.25">
      <c r="A11" s="92"/>
      <c r="B11" s="18" t="s">
        <v>136</v>
      </c>
      <c r="C11" s="15">
        <f>'GENERALES NOTA 322'!C18</f>
        <v>130000000</v>
      </c>
    </row>
    <row r="12" spans="1:6" x14ac:dyDescent="0.25">
      <c r="A12" s="92"/>
      <c r="B12" s="76" t="s">
        <v>47</v>
      </c>
      <c r="C12" s="77"/>
    </row>
    <row r="13" spans="1:6" x14ac:dyDescent="0.25">
      <c r="A13" s="92"/>
      <c r="B13" s="18" t="s">
        <v>48</v>
      </c>
      <c r="C13" s="20">
        <v>130000000</v>
      </c>
    </row>
    <row r="14" spans="1:6" x14ac:dyDescent="0.25">
      <c r="A14" s="92"/>
      <c r="B14" s="18"/>
      <c r="C14" s="20"/>
      <c r="E14" t="s">
        <v>57</v>
      </c>
      <c r="F14" s="13">
        <v>0.7</v>
      </c>
    </row>
    <row r="15" spans="1:6" x14ac:dyDescent="0.25">
      <c r="A15" s="19" t="s">
        <v>43</v>
      </c>
      <c r="B15" s="89" t="s">
        <v>123</v>
      </c>
      <c r="C15" s="90"/>
    </row>
    <row r="16" spans="1:6" ht="15" customHeight="1" x14ac:dyDescent="0.25">
      <c r="A16" s="17" t="s">
        <v>44</v>
      </c>
      <c r="B16" s="87" t="s">
        <v>171</v>
      </c>
      <c r="C16" s="88"/>
    </row>
    <row r="17" spans="1:3" ht="28.5" customHeight="1" x14ac:dyDescent="0.25">
      <c r="A17" s="11" t="s">
        <v>50</v>
      </c>
      <c r="B17" s="78">
        <f>((C19+C20+C22+C23)-C26)*C25*C27</f>
        <v>49956857.600000001</v>
      </c>
      <c r="C17" s="78"/>
    </row>
    <row r="18" spans="1:3" x14ac:dyDescent="0.25">
      <c r="A18" s="19" t="s">
        <v>51</v>
      </c>
      <c r="B18" s="79" t="s">
        <v>47</v>
      </c>
      <c r="C18" s="80"/>
    </row>
    <row r="19" spans="1:3" x14ac:dyDescent="0.25">
      <c r="A19" s="74"/>
      <c r="B19" s="18" t="s">
        <v>48</v>
      </c>
      <c r="C19" s="15">
        <v>10446072</v>
      </c>
    </row>
    <row r="20" spans="1:3" x14ac:dyDescent="0.25">
      <c r="A20" s="75"/>
      <c r="B20" s="18"/>
      <c r="C20" s="15"/>
    </row>
    <row r="21" spans="1:3" x14ac:dyDescent="0.25">
      <c r="A21" s="75"/>
      <c r="B21" s="76" t="s">
        <v>49</v>
      </c>
      <c r="C21" s="77"/>
    </row>
    <row r="22" spans="1:3" x14ac:dyDescent="0.25">
      <c r="A22" s="75"/>
      <c r="B22" s="18" t="s">
        <v>108</v>
      </c>
      <c r="C22" s="15">
        <v>52000000</v>
      </c>
    </row>
    <row r="23" spans="1:3" x14ac:dyDescent="0.25">
      <c r="A23" s="75"/>
      <c r="B23" s="18" t="s">
        <v>136</v>
      </c>
      <c r="C23" s="15">
        <v>0</v>
      </c>
    </row>
    <row r="24" spans="1:3" x14ac:dyDescent="0.25">
      <c r="A24" s="75"/>
      <c r="B24" s="76" t="s">
        <v>109</v>
      </c>
      <c r="C24" s="77"/>
    </row>
    <row r="25" spans="1:3" x14ac:dyDescent="0.25">
      <c r="A25" s="21"/>
      <c r="B25" s="18" t="s">
        <v>121</v>
      </c>
      <c r="C25" s="22">
        <v>0.8</v>
      </c>
    </row>
    <row r="26" spans="1:3" x14ac:dyDescent="0.25">
      <c r="A26" s="23"/>
      <c r="B26" s="18" t="s">
        <v>110</v>
      </c>
      <c r="C26" s="24">
        <v>0</v>
      </c>
    </row>
    <row r="27" spans="1:3" x14ac:dyDescent="0.25">
      <c r="A27" s="23"/>
      <c r="B27" s="18" t="s">
        <v>129</v>
      </c>
      <c r="C27" s="22">
        <v>1</v>
      </c>
    </row>
    <row r="28" spans="1:3" x14ac:dyDescent="0.25">
      <c r="A28" s="14" t="s">
        <v>105</v>
      </c>
      <c r="B28" s="78">
        <f>IFERROR(B17*(VLOOKUP(B15,Hoja2!$G$1:$H$6,2,0)),16666)</f>
        <v>12489214.4</v>
      </c>
      <c r="C28" s="78"/>
    </row>
    <row r="29" spans="1:3" ht="30" x14ac:dyDescent="0.25">
      <c r="A29" s="17" t="s">
        <v>52</v>
      </c>
      <c r="B29" s="81" t="s">
        <v>174</v>
      </c>
      <c r="C29" s="82"/>
    </row>
    <row r="30" spans="1:3" ht="30" x14ac:dyDescent="0.25">
      <c r="A30" s="17" t="s">
        <v>53</v>
      </c>
      <c r="B30" s="83" t="s">
        <v>167</v>
      </c>
      <c r="C30" s="84"/>
    </row>
    <row r="31" spans="1:3" ht="18.75" x14ac:dyDescent="0.25">
      <c r="A31" s="25" t="s">
        <v>111</v>
      </c>
      <c r="B31" s="25"/>
      <c r="C31" s="25"/>
    </row>
    <row r="32" spans="1:3" x14ac:dyDescent="0.25">
      <c r="A32" s="26" t="s">
        <v>112</v>
      </c>
      <c r="B32" s="73" t="s">
        <v>172</v>
      </c>
      <c r="C32" s="73"/>
    </row>
    <row r="33" spans="1:3" x14ac:dyDescent="0.25">
      <c r="A33" s="26" t="s">
        <v>113</v>
      </c>
      <c r="B33" s="73" t="s">
        <v>173</v>
      </c>
      <c r="C33" s="7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6" sqref="B6:C6"/>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9" t="s">
        <v>54</v>
      </c>
      <c r="B1" s="59"/>
      <c r="C1" s="59"/>
    </row>
    <row r="2" spans="1:3" ht="17.100000000000001" customHeight="1" x14ac:dyDescent="0.25">
      <c r="A2" s="10" t="s">
        <v>25</v>
      </c>
      <c r="B2" s="96" t="s">
        <v>130</v>
      </c>
      <c r="C2" s="97"/>
    </row>
    <row r="3" spans="1:3" ht="15.95" customHeight="1" x14ac:dyDescent="0.25">
      <c r="A3" s="5" t="s">
        <v>11</v>
      </c>
      <c r="B3" s="43" t="str">
        <f>'GENERALES NOTA 322'!B2:C2</f>
        <v>76001-3333-013-2016-00056-00</v>
      </c>
      <c r="C3" s="43"/>
    </row>
    <row r="4" spans="1:3" x14ac:dyDescent="0.25">
      <c r="A4" s="5" t="s">
        <v>0</v>
      </c>
      <c r="B4" s="43" t="str">
        <f>'GENERALES NOTA 322'!B3:C3</f>
        <v>Juzgado (13°) Trece Administrativo Del Circuito De Cali</v>
      </c>
      <c r="C4" s="43"/>
    </row>
    <row r="5" spans="1:3" ht="29.1" customHeight="1" x14ac:dyDescent="0.25">
      <c r="A5" s="5" t="s">
        <v>1</v>
      </c>
      <c r="B5" s="43" t="str">
        <f>'GENERALES NOTA 322'!B4:C4</f>
        <v>Diana Canaval Paredes (victima directa) fecha de nacimiento: 29 de enero de 1973
Juan Carlos Escobar Vallejo (compañero permanente) fecha de nacimiento: S/I
Sor Angelly Giraldo Canaval (hijo) fecha de nacimiento: 18 de mayo de 1996
Juan Camilo Escobar Canaval (hijo) fecha de nacimiento: 23 de octubre de 2000</v>
      </c>
      <c r="C5" s="43"/>
    </row>
    <row r="6" spans="1:3" ht="35.25" customHeight="1" x14ac:dyDescent="0.25">
      <c r="A6" s="5" t="s">
        <v>165</v>
      </c>
      <c r="B6" s="43" t="str">
        <f>'GENERALES NOTA 322'!B5:C5</f>
        <v>Distrito Especial de Santiago de Cali 
Empresas Municipales de Cali – EMCALI EICE ESP (VINCULADO A TRAVES DE LITISCONSORCIO)</v>
      </c>
      <c r="C6" s="43"/>
    </row>
    <row r="7" spans="1:3" ht="43.5" customHeight="1" x14ac:dyDescent="0.25">
      <c r="A7" s="5" t="s">
        <v>106</v>
      </c>
      <c r="B7" s="43" t="str">
        <f>'GENERALES NOTA 322'!B6:C6</f>
        <v>LLAMADA EN GARANTIA</v>
      </c>
      <c r="C7" s="43"/>
    </row>
    <row r="8" spans="1:3" x14ac:dyDescent="0.25">
      <c r="A8" s="5" t="s">
        <v>115</v>
      </c>
      <c r="B8" s="43"/>
      <c r="C8" s="43"/>
    </row>
    <row r="9" spans="1:3" x14ac:dyDescent="0.25">
      <c r="A9" s="12" t="s">
        <v>51</v>
      </c>
      <c r="B9" s="94"/>
      <c r="C9" s="94"/>
    </row>
    <row r="10" spans="1:3" x14ac:dyDescent="0.25">
      <c r="A10" s="12" t="s">
        <v>116</v>
      </c>
      <c r="B10" s="43"/>
      <c r="C10" s="43"/>
    </row>
    <row r="11" spans="1:3" ht="30" x14ac:dyDescent="0.25">
      <c r="A11" s="12" t="s">
        <v>117</v>
      </c>
      <c r="B11" s="95"/>
      <c r="C11" s="93"/>
    </row>
    <row r="12" spans="1:3" ht="60" x14ac:dyDescent="0.25">
      <c r="A12" s="5" t="s">
        <v>63</v>
      </c>
      <c r="B12" s="43"/>
      <c r="C12" s="43"/>
    </row>
    <row r="13" spans="1:3" ht="60" x14ac:dyDescent="0.25">
      <c r="A13" s="5" t="s">
        <v>64</v>
      </c>
      <c r="B13" s="43"/>
      <c r="C13" s="43"/>
    </row>
    <row r="14" spans="1:3" x14ac:dyDescent="0.25">
      <c r="A14" s="5" t="s">
        <v>65</v>
      </c>
      <c r="B14" s="9"/>
      <c r="C14" s="9"/>
    </row>
    <row r="15" spans="1:3" x14ac:dyDescent="0.25">
      <c r="A15" s="12" t="s">
        <v>118</v>
      </c>
      <c r="B15" s="43"/>
      <c r="C15" s="43"/>
    </row>
    <row r="16" spans="1:3" x14ac:dyDescent="0.25">
      <c r="A16" s="9" t="s">
        <v>119</v>
      </c>
      <c r="B16" s="93"/>
      <c r="C16" s="93"/>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120</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58</v>
      </c>
      <c r="B1" t="s">
        <v>32</v>
      </c>
      <c r="C1" s="8" t="s">
        <v>31</v>
      </c>
      <c r="D1" s="8" t="s">
        <v>59</v>
      </c>
      <c r="E1" s="3" t="s">
        <v>16</v>
      </c>
      <c r="F1" s="2" t="s">
        <v>57</v>
      </c>
      <c r="G1" s="2" t="s">
        <v>122</v>
      </c>
      <c r="H1" s="4">
        <v>0.7</v>
      </c>
      <c r="I1" t="s">
        <v>12</v>
      </c>
      <c r="J1" t="s">
        <v>80</v>
      </c>
      <c r="L1" t="s">
        <v>128</v>
      </c>
    </row>
    <row r="2" spans="1:12" x14ac:dyDescent="0.25">
      <c r="A2" t="s">
        <v>66</v>
      </c>
      <c r="B2" t="s">
        <v>33</v>
      </c>
      <c r="C2" t="s">
        <v>70</v>
      </c>
      <c r="D2" s="2" t="s">
        <v>60</v>
      </c>
      <c r="E2" s="1" t="s">
        <v>19</v>
      </c>
      <c r="F2" s="2" t="s">
        <v>55</v>
      </c>
      <c r="G2" s="2" t="s">
        <v>123</v>
      </c>
      <c r="H2" s="4">
        <v>0.25</v>
      </c>
      <c r="I2" t="s">
        <v>76</v>
      </c>
      <c r="J2" t="s">
        <v>81</v>
      </c>
      <c r="L2" t="s">
        <v>107</v>
      </c>
    </row>
    <row r="3" spans="1:12" x14ac:dyDescent="0.25">
      <c r="A3" t="s">
        <v>67</v>
      </c>
      <c r="C3" t="s">
        <v>71</v>
      </c>
      <c r="D3" s="2" t="s">
        <v>61</v>
      </c>
      <c r="E3" s="1" t="s">
        <v>20</v>
      </c>
      <c r="F3" s="2" t="s">
        <v>56</v>
      </c>
      <c r="G3" s="2" t="s">
        <v>124</v>
      </c>
      <c r="H3" s="4">
        <v>0.55000000000000004</v>
      </c>
      <c r="I3" t="s">
        <v>77</v>
      </c>
      <c r="J3" t="s">
        <v>82</v>
      </c>
    </row>
    <row r="4" spans="1:12" x14ac:dyDescent="0.25">
      <c r="A4" t="s">
        <v>68</v>
      </c>
      <c r="C4" t="s">
        <v>72</v>
      </c>
      <c r="E4" s="1" t="s">
        <v>21</v>
      </c>
      <c r="G4" s="2" t="s">
        <v>125</v>
      </c>
      <c r="H4" s="4">
        <v>0.15</v>
      </c>
      <c r="I4" t="s">
        <v>78</v>
      </c>
      <c r="J4" t="s">
        <v>83</v>
      </c>
    </row>
    <row r="5" spans="1:12" x14ac:dyDescent="0.25">
      <c r="A5" t="s">
        <v>69</v>
      </c>
      <c r="E5" s="1" t="s">
        <v>17</v>
      </c>
      <c r="G5" s="2" t="s">
        <v>126</v>
      </c>
      <c r="H5" s="4">
        <v>0.7</v>
      </c>
      <c r="I5" t="s">
        <v>79</v>
      </c>
      <c r="J5" t="s">
        <v>84</v>
      </c>
    </row>
    <row r="6" spans="1:12" x14ac:dyDescent="0.25">
      <c r="E6" s="1" t="s">
        <v>18</v>
      </c>
      <c r="G6" s="2" t="s">
        <v>127</v>
      </c>
      <c r="H6" s="4">
        <v>0.3</v>
      </c>
      <c r="J6" t="s">
        <v>85</v>
      </c>
    </row>
    <row r="7" spans="1:12" x14ac:dyDescent="0.25">
      <c r="E7" s="1" t="s">
        <v>23</v>
      </c>
      <c r="G7" s="2" t="s">
        <v>55</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Kennie Lorena García Madrid</cp:lastModifiedBy>
  <dcterms:created xsi:type="dcterms:W3CDTF">2020-12-07T14:41:17Z</dcterms:created>
  <dcterms:modified xsi:type="dcterms:W3CDTF">2024-08-13T16:25:31Z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