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gha2-my.sharepoint.com/personal/kgarcia_gha_com_co/Documents/KGARCIA - ACTUALIZADO/KGARCIA/2. PENDIENTES/CONTESTACIONES/ADMINISTRATIVO/13. DIANA - DISTRITO/"/>
    </mc:Choice>
  </mc:AlternateContent>
  <xr:revisionPtr revIDLastSave="36" documentId="13_ncr:1_{93613DEF-07E2-4B24-A1EF-FA8B50F680D7}" xr6:coauthVersionLast="47" xr6:coauthVersionMax="47" xr10:uidLastSave="{CF57B566-5D3D-42B9-A5FF-723A6CF25DB3}"/>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6" i="11"/>
  <c r="B7" i="11"/>
  <c r="B3" i="11"/>
  <c r="B4" i="10"/>
  <c r="B5" i="10"/>
  <c r="B6" i="10"/>
  <c r="B3" i="10"/>
</calcChain>
</file>

<file path=xl/sharedStrings.xml><?xml version="1.0" encoding="utf-8"?>
<sst xmlns="http://schemas.openxmlformats.org/spreadsheetml/2006/main" count="243" uniqueCount="181">
  <si>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</si>
  <si>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</si>
  <si>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</si>
  <si>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</si>
  <si>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</si>
  <si>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</si>
  <si>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</si>
  <si>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</si>
  <si>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</si>
  <si>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</si>
  <si>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</si>
  <si>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</si>
  <si>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</si>
  <si>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</si>
  <si>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</si>
  <si>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</si>
  <si>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</si>
  <si>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</si>
  <si>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</si>
  <si>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</si>
  <si>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</si>
  <si>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</si>
  <si>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</si>
  <si>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</si>
  <si>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</si>
  <si>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</si>
  <si>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</si>
  <si>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</si>
  <si>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</si>
  <si>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</si>
  <si>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</si>
  <si>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</si>
  <si>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</si>
  <si>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</si>
  <si>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</si>
  <si>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</si>
  <si>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</si>
  <si>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</si>
  <si>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</si>
  <si>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</si>
  <si>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</si>
  <si>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</si>
  <si>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</si>
  <si>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</si>
  <si>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</si>
  <si>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</si>
  <si>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</si>
  <si>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</si>
  <si>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</si>
  <si>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</si>
  <si>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</si>
  <si>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</si>
  <si>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</si>
  <si>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</si>
  <si>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</si>
  <si>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</si>
  <si>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</si>
  <si>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</si>
  <si>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</si>
  <si>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</si>
  <si>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</si>
  <si>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</si>
  <si>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</si>
  <si>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</si>
  <si>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</si>
  <si>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</si>
  <si>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</si>
  <si>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</si>
  <si>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</si>
  <si>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</si>
  <si>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</si>
  <si>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</si>
  <si>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</si>
  <si>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</si>
  <si>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</si>
  <si>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</si>
  <si>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</si>
  <si>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</si>
  <si>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</si>
  <si>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</si>
  <si>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</si>
  <si>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</si>
  <si>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</si>
  <si>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</si>
  <si>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</si>
  <si>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</si>
  <si>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</si>
  <si>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</si>
  <si>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</si>
  <si>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</si>
  <si>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</si>
  <si>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</si>
  <si>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</si>
  <si>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</si>
  <si>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</si>
  <si>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</si>
  <si>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</si>
  <si>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</si>
  <si>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</si>
  <si>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</si>
  <si>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</si>
  <si>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</si>
  <si>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</si>
  <si>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</si>
  <si>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</si>
  <si>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</si>
  <si>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</si>
  <si>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</si>
  <si>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</si>
  <si>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</si>
  <si>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</si>
  <si>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</si>
  <si>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</si>
  <si>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</si>
  <si>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</si>
  <si>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</si>
  <si>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</si>
  <si>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</si>
  <si>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</si>
  <si>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</si>
  <si>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</si>
  <si>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</si>
  <si>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</si>
  <si>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</si>
  <si>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</si>
  <si>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</si>
  <si>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</si>
  <si>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</si>
  <si>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</si>
  <si>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</si>
  <si>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</si>
  <si>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t>
  </si>
  <si>
    <t xml:space="preserve">SINIESTRO   LEGIS </t>
  </si>
  <si>
    <t>Distrito Especial de Santiago de Cali</t>
  </si>
  <si>
    <t>890.399.011-3</t>
  </si>
  <si>
    <t>76001-3333-013-2016-00056-00</t>
  </si>
  <si>
    <t>Distrito Especial de Santiago de Cali – Empresas Municipales de Cali – EMCALI EICE ESP</t>
  </si>
  <si>
    <t>21 de febrero de 2013</t>
  </si>
  <si>
    <t>18 de diciembre de  2013</t>
  </si>
  <si>
    <t>25 de febrero de 2014</t>
  </si>
  <si>
    <t>De conformidad con lo hechos de la demanda, el día 21 de febrero de 2013 la señora Diana Canaval Paredes se dirigía en motocicleta a su lugar de trabajo, cuando a la altura de la calle 33 No. 8A-81 de la ciudad de Cali sufrió un accidente debido a la falta de mantenimiento de la malla vial y ausencia de iluminación, lo cual hizo que perdiera el control del rodante, se impactara contra el piso y sufriera un trauma en su rodilla derecha. Asegura la parte actora que como consecuencia del mencionado accidente, la señora Canaval ha sido sometida a 2 cirugías de rodilla derecha, constantes incapacidades médicas y fuertes dolores que le impiden desarrollar con normalidad sus actividades cotidianas.</t>
  </si>
  <si>
    <t xml:space="preserve">Lucro cesante </t>
  </si>
  <si>
    <t xml:space="preserve">Daño a la vida en relacion </t>
  </si>
  <si>
    <t>24 de julio de 2024</t>
  </si>
  <si>
    <t xml:space="preserve">Diana Canaval Paredes (victima directa) Juan Carlos Escobar Vallejo (compañero permanente); Sor Angelly Giraldo Canaval (hijo) y Juan Camilo Escobar Canaval (hijo). </t>
  </si>
  <si>
    <t>Juzgado (13°) Trece Administrativo Del Circuito De Cali</t>
  </si>
  <si>
    <t>Diana Canaval Paredes</t>
  </si>
  <si>
    <t xml:space="preserve">Juzgado Trece (13°) Administratrivo del Circuito de Cali </t>
  </si>
  <si>
    <t>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t>
  </si>
  <si>
    <t>RADICADO (23 digitos)</t>
  </si>
  <si>
    <t xml:space="preserve">JUZGADO </t>
  </si>
  <si>
    <t>DEMANDADO</t>
  </si>
  <si>
    <t>DEMANDANTE</t>
  </si>
  <si>
    <t>TIPO DE VINCULACIÓN COMPAÑÍA</t>
  </si>
  <si>
    <r>
      <t xml:space="preserve">SINIESTRO </t>
    </r>
    <r>
      <rPr>
        <sz val="11"/>
        <color theme="1"/>
        <rFont val="Calibri"/>
        <family val="2"/>
        <scheme val="minor"/>
      </rPr>
      <t>142834291</t>
    </r>
    <r>
      <rPr>
        <b/>
        <sz val="11"/>
        <color theme="1"/>
        <rFont val="Calibri"/>
        <family val="2"/>
        <scheme val="minor"/>
      </rPr>
      <t xml:space="preserve"> - LEGIS </t>
    </r>
    <r>
      <rPr>
        <sz val="11"/>
        <color theme="1"/>
        <rFont val="Calibri"/>
        <family val="2"/>
        <scheme val="minor"/>
      </rPr>
      <t>APJ32518</t>
    </r>
    <r>
      <rPr>
        <b/>
        <sz val="11"/>
        <color theme="1"/>
        <rFont val="Calibri"/>
        <family val="2"/>
        <scheme val="minor"/>
      </rPr>
      <t xml:space="preserve">
</t>
    </r>
  </si>
  <si>
    <t>21026910 / 0 ( Allíanz Seguros S.A.)</t>
  </si>
  <si>
    <t>Responsabilidad Civil Extracontractual</t>
  </si>
  <si>
    <t>Del valor total asegurado ($5.000.000.000), Allianz Seguros S.A. solo asumió el 22,5% , lo que equivale a $1.125.000.000.</t>
  </si>
  <si>
    <t>25% del valor de la pérdida - Mínimo 50SMLMV</t>
  </si>
  <si>
    <t>Desde el 16/04/2012 hasta el 01/03/2013.</t>
  </si>
  <si>
    <t>LA PREVISORA S.A. COMPAÑÍA DE SEGUROS</t>
  </si>
  <si>
    <t>ALLIANZ SEGUROS S.A.</t>
  </si>
  <si>
    <t>MAPFRE SESGUROS GENERALES DE COLOMBIA S.A.</t>
  </si>
  <si>
    <t>COLPATRIA SEGUROS S.A.</t>
  </si>
  <si>
    <t>22,5% (Póliza 21026910 /0)</t>
  </si>
  <si>
    <t>49,5% (Líder - Póliza 1008053)</t>
  </si>
  <si>
    <t>N/A</t>
  </si>
  <si>
    <t xml:space="preserve">X </t>
  </si>
  <si>
    <t>X - Del valor total asegurado ($5.000.000.000), Allianz Seguros S.A. solo asumió el 22,5% , lo que equivale a $1.125.000.000.</t>
  </si>
  <si>
    <t xml:space="preserve">• Disminución de la suma asegurada por pago de indemnizaciones con cargo a la PÓLIZA DE RESPONSABILIDAD CIVIL EXTRACONTRACTUAL No. 21026910/0.
</t>
  </si>
  <si>
    <t>X - Del valor asegurado asumido por Allianz Seguros S.A. ($1.125.000.000) se han agotado $102.905.062. Es decir, solo se encuentran disponibles $1.022.094.938.</t>
  </si>
  <si>
    <t>X - LA PREVISORA S.A. COMPAÑÍA DE SEGUROS (49,5%), ALLIANZ SEGUROS S.A. (22,5%), MAPFRE SESGUROS GENERALES DE COLOMBIA S.A. (18%) y COLPATRIA SEGUROS S.A. (10%).</t>
  </si>
  <si>
    <t>X - 25% del valor de la pérdida - Mínimo 50SMLMV.</t>
  </si>
  <si>
    <t xml:space="preserve">Responsabilidad Civil Extracontractual </t>
  </si>
  <si>
    <t>17 de enero de 2025</t>
  </si>
  <si>
    <t>Póliza de Responsabilidad Civil Extracontractual No. 1008053 - Líder Previsora y coaseguro de Allianz del 22.5%</t>
  </si>
  <si>
    <t xml:space="preserve">Daño a la vida en relación </t>
  </si>
  <si>
    <t>LIQUIDACIÓN OBJETIVA: $0. Se llegó a este valor de la siguiente manera:
1.	LUCRO CESANTE: $11.558.114
Lucro cesante consolidado: $6.406.820
Lucro cesante futuro: $ 5.151.294
Se reconoce. Teniendo en cuenta que se allegó certificación laboral de la empresa “Colaboramos Mag S.A.S.” en el cual señala el salario y cargo que desempeñó la señora Diana Canabal Paredes, desde el 05 de agosto de 2005. Por lo anterior, el cálculo se realiza con 1 salario mínimo del año 2024. Para la fecha de la lesión la señora Diana Canabal tenía 40 años. La señora Diana Canabal hasta la fecha no tiene dictamen de pérdida de capacidad laboral, solamente cuenta con 174 días de incapacidad de acuerdo con la certificación emitida por la Caja de Compensación Familiar del Valle del Cauca – COMFENALCO VALLE EPS.
2.	DAÑO MORAL: 40 SMLMV es decir $56.940.000 con SMLMV de año 2025. 
Se reconoce este rubro con el mínimo porcentaje de lesión otorgado por el Consejo de Estado en sentencia del 28 de agosto del 2014. rad. no. 66001-23-31-000-2001-00731-01 /26251, toda vez que a la fecha no existe dictamen pericial que determine porcentaje de PCl, como tampoco dictamen de Medicina Legal que establezca secuelas permanentes o transitorias.
La suma de $56.940.000. se liquida el valor que de acuerdo a la sentencia de unificación del H. consejo de estado se ha reconocido por daño moral en los casos de lesiones personales con porcentaje del 1% al 10%, el cual asciende a 10 smmlv para la víctima directa y aquellos en el primer grado de consanguinidad (4 demandantes –víctima directa, compañero permanente e hijos) equivalentes a 40smlmv equivalentes a $56.940.000 (año 2025)
3.	DAÑO A LA VIDA EN RELACIÓN:0. 
No se reconoce. La jurisprudencia del Consejo de Estado no reconoce este rubro de manera independiente. 
4.	DEDUCIBLE: Se pactó un deducible del 25% del valor de la pérdida mínimo 50SMLMV. Aplican los 50SMLMV por ser mayor:
$68.498.114 - $71.175.000 (50SMLMVS) = -$2.676.886 (negativo)
Como se evidencia, el deducible es mayor a la liquidación objetiva por lo que existe una absorción del deducible.
5.	COASEGURO: Allianz Seguros S.A. 22.50%. No es posible sacar el coaseguro toda vez que el deducible es mayor a la liquidación objetiva por lo que si la condena asciende a esta misma cuantía todo deberá asumirlo el asegurado. 
-$2.676.886*22.5% = -$602.299.</t>
  </si>
  <si>
    <t xml:space="preserve">EXCEPCIONES FRENTE A LA DEMANDA:
A.	AUSENCIA DE PRUEBA QUE ACREDITE LA FALLA EN EL SERVICIO ATRIBUIBLE AL DISTRTITO DE SANTIAGO DE CALI.
B.	HECHO EXCLUSIVO Y DETERMINANTE DE LA VÍCTIMA COMO EXIMENTE DE RESPONSABILIDAD. 
C.	REDUCCIÓN DE LA EVENTUAL INDEMNIZACIÓN COMO CONSECUENCIA DE LA INCIDENCIA DE LA CONDUCTA DE LA VÍCTIMA, LA SEÑORA DIANA CANABAL PAREDES EN LA PRODUCCIÓN DEL DAÑO.
D.	EXCEPCIONES PLANTEADAS POR QUIEN FORMULÓ EL LLAMAMIENTO EN GARANTÍA A MI REPRESENTADA.
E.	IMPROCEDENTE RECONOCIMIENTO Y CUANTIFICACIÓN DE PERJUICIOS INMATERIALES. 
F.	INDEBIDA SOLICITUD Y FALTA DE ACREDITACIÓN DEL LUCRO CESANTE. 
G.	GENÉRICA O INNOMINADA 
EXCEPCIONES FRENTE AL LLAMAMIENTO EN GARANTÍA:
A.	INEXIGIBILIDAD DE LA OBLIGACIÓN INDEMNIZATORIA A CARGO DE ALLIANZ SEGUROS S.A. POR LA NO REALIZACIÓN DEL RIESGO ASEGURADO EN LA PÓLIZA DE RESPONSABILIDAD CIVIL EXTRACONTRACTUAL No. 1008053.
B.	LAS EXCLUSIONES DE AMPARO CONCERTADAS EN LA PÓLIZA DE RESPONSABILIDAD CIVIL EXTRACONTRACTUAL No. 1008053.
C.	CARÁCTER MERAMENTE INDEMNIZATORIO QUE REVISTEN LOS CONTRATOS DE SEGURO.
D.	COASEGURO E INEXISTENCIA DE SOLIDARIDAD CONTENIDA EN LA PÓLIZA DE RESPONSABILIDAD CIVIL EXTRACONTRACTUAL No. 1008053.
E.	LÍMITES MÁXIMOS DE RESPONSABILIDAD DEL ASEGURADOR Y CONDICIONES PACTADOS EN EL CONTRATO DE SEGURO DOCUMENTADO EN LA PÓLIZA DE RESPONSABILIDAD CIVIL EXTRACONTRACTUAL No. 1008053.
F.	EN LA PÓLIZA DE RESPONSABILIDAD CIVIL EXTRACONTRACTUAL No. 1008053 SE PACTÓ UN DEDUCIBLE.
G.	DISMINUCIÓN DE LA SUMA ASEGURADA POR PAGO DE INDEMNIZACIONES CON CARGO A LA PÓLIZA DE RESPONSABILIDAD CIVIL EXTRACONTRACTUAL No. 1008053.
H.	DISPONIBILIDAD DEL VALOR ASEGURADO 
I.	INEXISTENCIA DE SOLIDARIDAD ENTRE MI MANDANTE Y DEMANDADA.
J.	PRESCRIPCIÓN DE LAS ACCIONES DERIVADAS DEL CONTRATO DE SEGURO.  
K.	PAGO POR REEMBOLSO 
L.	GENÉRICA O INNOMINADA </t>
  </si>
  <si>
    <t>5 de febrero de 2025</t>
  </si>
  <si>
    <t>La contingencia se califica como EVENTUAL, toda vez que el contrato de seguro presta cobertura material y temporal, y la responsabilidad del asegurado dependerá del debate probatorio. 
 Lo primero que debe tenerse en cuenta es que la Póliza de Responsabilidad Civil Extracontractual No. 1008053 cuyo tomador es Distrito Especial de Santiago de Cali,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21 de febrero de 2013 y la vigencia de la póliza comprende desde el 1 de diciembre de 2012 al 16 de enero de 2013 con prórroga hasta el 1 de marzo de 2013. Aunado a ello, presta cobertura material toda vez que, ampara la responsabilidad civil extracontractual al tener amparo de R.C. Extracontractual.  
Por otro lado, la responsabilidad del asegurado está sujeta al debate probatorio. En primer lugar, si bien es cierto, en el informe policial de accidente de tránsito una de las causas del siniestro se le atribuyó al asegurado por “huecos en la vía” lo que inicialmente constituiría una falla en el mantenimiento de la infraestructura vial del municipio, se debe decir que según la jurisprudencia del Consejo de Estado y el Tribunal Administrativo del Valle esta no constituye plena prueba para acreditar responsabilidad al ente territorial dado que requiere de otros medios suasorios que permitan corroborar lo allí descrito y hasta el momento no hay ninguno, no se enuncian testigos presenciales del hecho. En segundo lugar, el IPAT no presenta suficiente valor probatorio toda vez que fue diligenciado cuatro (4) horas después de la ocurrencia del hecho, el vehículo tipo motocicleta fue movida y presentada después por el “esposo” y solo se cuenta con la versión de la conductora. En tercer lugar, en el evento que el despacho otorgue valor probatorio al IPAT podrá también acreditarse a través de este una culpa exclusiva de la víctima por cuanto desatendió las normas de tránsito al no respetar la distancia de seguridad entre vehículos – con el camión- circuló a una velocidad superior a los a los 30km/h en zona residencial, húmeda y con un clima lluvioso. Y, en cuarto lugar, frente a las fotografías aportadas de acuerdo a lo manifestado por el Consejo de Estado, no demuestran las circunstancias de tiempo, modo y lugar en las que ocurrió el hecho pues es difícil verificar la autenticidad de estas, en qué fecha fueron tomadas, autoría y si corresponde o no al lugar de los hechos. Por lo tanto, dependerá del debate probatorio y de la interpretación del operador judicial sobre el valor demostrativo de los elementos de juicio, determinar si existió responsabilidad del asegurado o no, si existió o no un hueco en la vía y si este fue la causa determinante para la ocurrencia del hecho o si por el contrario existió un hecho exclusivo de la víctima como eximente de responsabilidad y si el mismo es total o parcial. Lo señalado,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</si>
</sst>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vertical="top"/>
    </xf>
    <xf numFmtId="164" fontId="6" fillId="7" borderId="1" xfId="1" applyFont="1" applyFill="1" applyBorder="1" applyAlignment="1">
      <alignment horizontal="center"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5" fontId="0" fillId="0" borderId="1" xfId="0" applyNumberFormat="1" applyBorder="1" applyAlignment="1">
      <alignment horizontal="left" vertical="top" wrapText="1"/>
    </xf>
    <xf numFmtId="165" fontId="0" fillId="0" borderId="1" xfId="0" applyNumberFormat="1" applyBorder="1" applyAlignment="1">
      <alignment horizontal="left" vertical="center"/>
    </xf>
    <xf numFmtId="0" fontId="2" fillId="0" borderId="2" xfId="0" applyFont="1" applyBorder="1" applyAlignment="1">
      <alignment horizontal="justify" vertical="center"/>
    </xf>
    <xf numFmtId="9"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1"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6"/>
  <sheetViews>
    <sheetView topLeftCell="A13" zoomScaleNormal="10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4" t="s">
        <v>40</v>
      </c>
      <c r="B1" s="44"/>
      <c r="C1" s="44"/>
    </row>
    <row r="2" spans="1:3" x14ac:dyDescent="0.25">
      <c r="A2" s="5" t="s">
        <v>11</v>
      </c>
      <c r="B2" s="46" t="s">
        <v>135</v>
      </c>
      <c r="C2" s="47"/>
    </row>
    <row r="3" spans="1:3" x14ac:dyDescent="0.25">
      <c r="A3" s="5" t="s">
        <v>0</v>
      </c>
      <c r="B3" s="48" t="s">
        <v>145</v>
      </c>
      <c r="C3" s="49"/>
    </row>
    <row r="4" spans="1:3" ht="72" customHeight="1" x14ac:dyDescent="0.25">
      <c r="A4" s="5" t="s">
        <v>106</v>
      </c>
      <c r="B4" s="42" t="s">
        <v>148</v>
      </c>
      <c r="C4" s="49"/>
    </row>
    <row r="5" spans="1:3" ht="21.75" customHeight="1" x14ac:dyDescent="0.25">
      <c r="A5" s="5" t="s">
        <v>1</v>
      </c>
      <c r="B5" s="42" t="s">
        <v>136</v>
      </c>
      <c r="C5" s="49"/>
    </row>
    <row r="6" spans="1:3" x14ac:dyDescent="0.25">
      <c r="A6" s="5" t="s">
        <v>107</v>
      </c>
      <c r="B6" s="45" t="s">
        <v>129</v>
      </c>
      <c r="C6" s="45"/>
    </row>
    <row r="7" spans="1:3" x14ac:dyDescent="0.25">
      <c r="A7" s="5" t="s">
        <v>2</v>
      </c>
      <c r="B7" s="45" t="s">
        <v>146</v>
      </c>
      <c r="C7" s="45"/>
    </row>
    <row r="8" spans="1:3" x14ac:dyDescent="0.25">
      <c r="A8" s="5" t="s">
        <v>3</v>
      </c>
      <c r="B8" s="41" t="s">
        <v>137</v>
      </c>
      <c r="C8" s="41"/>
    </row>
    <row r="9" spans="1:3" x14ac:dyDescent="0.25">
      <c r="A9" s="5" t="s">
        <v>4</v>
      </c>
      <c r="B9" s="41" t="s">
        <v>138</v>
      </c>
      <c r="C9" s="41"/>
    </row>
    <row r="10" spans="1:3" x14ac:dyDescent="0.25">
      <c r="A10" s="5" t="s">
        <v>5</v>
      </c>
      <c r="B10" s="41" t="s">
        <v>139</v>
      </c>
      <c r="C10" s="41"/>
    </row>
    <row r="11" spans="1:3" ht="23.25" customHeight="1" x14ac:dyDescent="0.25">
      <c r="A11" s="5" t="s">
        <v>27</v>
      </c>
      <c r="B11" s="42" t="s">
        <v>173</v>
      </c>
      <c r="C11" s="43"/>
    </row>
    <row r="12" spans="1:3" x14ac:dyDescent="0.25">
      <c r="A12" s="51" t="s">
        <v>115</v>
      </c>
      <c r="B12" s="45" t="s">
        <v>140</v>
      </c>
      <c r="C12" s="45"/>
    </row>
    <row r="13" spans="1:3" ht="30" customHeight="1" x14ac:dyDescent="0.25">
      <c r="A13" s="51"/>
      <c r="B13" s="45"/>
      <c r="C13" s="45"/>
    </row>
    <row r="14" spans="1:3" ht="70.5" customHeight="1" x14ac:dyDescent="0.25">
      <c r="A14" s="51"/>
      <c r="B14" s="45"/>
      <c r="C14" s="45"/>
    </row>
    <row r="15" spans="1:3" ht="30" x14ac:dyDescent="0.25">
      <c r="A15" s="5" t="s">
        <v>45</v>
      </c>
      <c r="B15" s="55">
        <f>SUM(C17,C18,C20)</f>
        <v>782925000</v>
      </c>
      <c r="C15" s="56"/>
    </row>
    <row r="16" spans="1:3" ht="18" customHeight="1" x14ac:dyDescent="0.25">
      <c r="A16" s="57" t="s">
        <v>46</v>
      </c>
      <c r="B16" s="58" t="s">
        <v>49</v>
      </c>
      <c r="C16" s="58"/>
    </row>
    <row r="17" spans="1:3" ht="20.25" customHeight="1" x14ac:dyDescent="0.25">
      <c r="A17" s="57"/>
      <c r="B17" s="9" t="s">
        <v>109</v>
      </c>
      <c r="C17" s="6">
        <v>498225000</v>
      </c>
    </row>
    <row r="18" spans="1:3" ht="15.75" customHeight="1" x14ac:dyDescent="0.25">
      <c r="A18" s="57"/>
      <c r="B18" s="9" t="s">
        <v>142</v>
      </c>
      <c r="C18" s="6">
        <v>142350000</v>
      </c>
    </row>
    <row r="19" spans="1:3" x14ac:dyDescent="0.25">
      <c r="A19" s="57"/>
      <c r="B19" s="59" t="s">
        <v>47</v>
      </c>
      <c r="C19" s="60"/>
    </row>
    <row r="20" spans="1:3" x14ac:dyDescent="0.25">
      <c r="A20" s="57"/>
      <c r="B20" s="9" t="s">
        <v>141</v>
      </c>
      <c r="C20" s="29">
        <v>142350000</v>
      </c>
    </row>
    <row r="21" spans="1:3" x14ac:dyDescent="0.25">
      <c r="A21" s="5" t="s">
        <v>6</v>
      </c>
      <c r="B21" s="45" t="s">
        <v>133</v>
      </c>
      <c r="C21" s="45"/>
    </row>
    <row r="22" spans="1:3" x14ac:dyDescent="0.25">
      <c r="A22" s="5" t="s">
        <v>7</v>
      </c>
      <c r="B22" s="45" t="s">
        <v>134</v>
      </c>
      <c r="C22" s="45"/>
    </row>
    <row r="23" spans="1:3" x14ac:dyDescent="0.25">
      <c r="A23" s="5" t="s">
        <v>8</v>
      </c>
      <c r="B23" s="52" t="s">
        <v>175</v>
      </c>
      <c r="C23" s="52"/>
    </row>
    <row r="24" spans="1:3" x14ac:dyDescent="0.25">
      <c r="A24" s="5" t="s">
        <v>41</v>
      </c>
      <c r="B24" s="53" t="s">
        <v>143</v>
      </c>
      <c r="C24" s="54"/>
    </row>
    <row r="25" spans="1:3" x14ac:dyDescent="0.25">
      <c r="A25" s="5" t="s">
        <v>9</v>
      </c>
      <c r="B25" s="50" t="s">
        <v>174</v>
      </c>
      <c r="C25" s="50"/>
    </row>
    <row r="26" spans="1:3" x14ac:dyDescent="0.25">
      <c r="A26" s="5" t="s">
        <v>10</v>
      </c>
      <c r="B26" s="45" t="s">
        <v>179</v>
      </c>
      <c r="C26" s="45"/>
    </row>
  </sheetData>
  <mergeCells count="23">
    <mergeCell ref="B25:C25"/>
    <mergeCell ref="B26:C26"/>
    <mergeCell ref="A12:A14"/>
    <mergeCell ref="B12:C14"/>
    <mergeCell ref="B21:C21"/>
    <mergeCell ref="B22:C22"/>
    <mergeCell ref="B23:C23"/>
    <mergeCell ref="B24:C24"/>
    <mergeCell ref="B15:C15"/>
    <mergeCell ref="A16:A20"/>
    <mergeCell ref="B16:C16"/>
    <mergeCell ref="B19:C19"/>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9" zoomScale="90" zoomScaleNormal="90" workbookViewId="0">
      <selection activeCell="C10" sqref="C10"/>
    </sheetView>
  </sheetViews>
  <sheetFormatPr baseColWidth="10" defaultColWidth="0" defaultRowHeight="15" x14ac:dyDescent="0.25"/>
  <cols>
    <col min="1" max="1" width="44.42578125" style="32" customWidth="1"/>
    <col min="2" max="2" width="25.85546875" customWidth="1"/>
    <col min="3" max="3" width="100.7109375" customWidth="1"/>
    <col min="4" max="16384" width="11.42578125" hidden="1"/>
  </cols>
  <sheetData>
    <row r="1" spans="1:3" ht="18.75" x14ac:dyDescent="0.25">
      <c r="A1" s="61" t="s">
        <v>39</v>
      </c>
      <c r="B1" s="61"/>
      <c r="C1" s="61"/>
    </row>
    <row r="2" spans="1:3" x14ac:dyDescent="0.25">
      <c r="A2" s="30" t="s">
        <v>25</v>
      </c>
      <c r="B2" s="62" t="s">
        <v>154</v>
      </c>
      <c r="C2" s="63"/>
    </row>
    <row r="3" spans="1:3" x14ac:dyDescent="0.25">
      <c r="A3" s="5" t="s">
        <v>149</v>
      </c>
      <c r="B3" s="45" t="str">
        <f>'GENERALES NOTA 322'!B2:C2</f>
        <v>76001-3333-013-2016-00056-00</v>
      </c>
      <c r="C3" s="45"/>
    </row>
    <row r="4" spans="1:3" x14ac:dyDescent="0.25">
      <c r="A4" s="5" t="s">
        <v>150</v>
      </c>
      <c r="B4" s="45" t="str">
        <f>'GENERALES NOTA 322'!B3:C3</f>
        <v>Juzgado (13°) Trece Administrativo Del Circuito De Cali</v>
      </c>
      <c r="C4" s="45"/>
    </row>
    <row r="5" spans="1:3" x14ac:dyDescent="0.25">
      <c r="A5" s="5" t="s">
        <v>151</v>
      </c>
      <c r="B5" s="45" t="str">
        <f>'GENERALES NOTA 322'!B4:C4</f>
        <v>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v>
      </c>
      <c r="C5" s="45"/>
    </row>
    <row r="6" spans="1:3" x14ac:dyDescent="0.25">
      <c r="A6" s="5" t="s">
        <v>152</v>
      </c>
      <c r="B6" s="45" t="str">
        <f>'GENERALES NOTA 322'!B5:C5</f>
        <v>Distrito Especial de Santiago de Cali – Empresas Municipales de Cali – EMCALI EICE ESP</v>
      </c>
      <c r="C6" s="45"/>
    </row>
    <row r="7" spans="1:3" x14ac:dyDescent="0.25">
      <c r="A7" s="5" t="s">
        <v>153</v>
      </c>
      <c r="B7" s="45" t="str">
        <f>'GENERALES NOTA 322'!B6:C6</f>
        <v>LLAMADA EN GARANTIA</v>
      </c>
      <c r="C7" s="45"/>
    </row>
    <row r="8" spans="1:3" x14ac:dyDescent="0.25">
      <c r="A8" s="30" t="s">
        <v>26</v>
      </c>
      <c r="B8" s="45" t="s">
        <v>155</v>
      </c>
      <c r="C8" s="45"/>
    </row>
    <row r="9" spans="1:3" x14ac:dyDescent="0.25">
      <c r="A9" s="30" t="s">
        <v>27</v>
      </c>
      <c r="B9" s="45" t="s">
        <v>156</v>
      </c>
      <c r="C9" s="45"/>
    </row>
    <row r="10" spans="1:3" ht="30" x14ac:dyDescent="0.25">
      <c r="A10" s="36" t="s">
        <v>75</v>
      </c>
      <c r="B10" s="35">
        <v>5000000000</v>
      </c>
      <c r="C10" s="34" t="s">
        <v>157</v>
      </c>
    </row>
    <row r="11" spans="1:3" x14ac:dyDescent="0.25">
      <c r="A11" s="30" t="s">
        <v>111</v>
      </c>
      <c r="B11" s="53" t="s">
        <v>158</v>
      </c>
      <c r="C11" s="54"/>
    </row>
    <row r="12" spans="1:3" x14ac:dyDescent="0.25">
      <c r="A12" s="30" t="s">
        <v>58</v>
      </c>
      <c r="B12" s="48" t="s">
        <v>66</v>
      </c>
      <c r="C12" s="49"/>
    </row>
    <row r="13" spans="1:3" x14ac:dyDescent="0.25">
      <c r="A13" s="30" t="s">
        <v>28</v>
      </c>
      <c r="B13" s="45" t="s">
        <v>159</v>
      </c>
      <c r="C13" s="45"/>
    </row>
    <row r="14" spans="1:3" x14ac:dyDescent="0.25">
      <c r="A14" s="30" t="s">
        <v>29</v>
      </c>
      <c r="B14" s="45" t="s">
        <v>32</v>
      </c>
      <c r="C14" s="45"/>
    </row>
    <row r="15" spans="1:3" x14ac:dyDescent="0.25">
      <c r="A15" s="30" t="s">
        <v>30</v>
      </c>
      <c r="B15" s="45" t="s">
        <v>32</v>
      </c>
      <c r="C15" s="45"/>
    </row>
    <row r="16" spans="1:3" x14ac:dyDescent="0.25">
      <c r="A16" s="64" t="s">
        <v>31</v>
      </c>
      <c r="B16" s="45" t="s">
        <v>71</v>
      </c>
      <c r="C16" s="45"/>
    </row>
    <row r="17" spans="1:3" x14ac:dyDescent="0.25">
      <c r="A17" s="65"/>
      <c r="B17" s="33" t="s">
        <v>38</v>
      </c>
      <c r="C17" s="33" t="s">
        <v>15</v>
      </c>
    </row>
    <row r="18" spans="1:3" ht="30" x14ac:dyDescent="0.25">
      <c r="A18" s="65"/>
      <c r="B18" s="9" t="s">
        <v>160</v>
      </c>
      <c r="C18" s="9" t="s">
        <v>165</v>
      </c>
    </row>
    <row r="19" spans="1:3" x14ac:dyDescent="0.25">
      <c r="A19" s="65"/>
      <c r="B19" s="9" t="s">
        <v>161</v>
      </c>
      <c r="C19" s="9" t="s">
        <v>164</v>
      </c>
    </row>
    <row r="20" spans="1:3" ht="45" x14ac:dyDescent="0.25">
      <c r="A20" s="65"/>
      <c r="B20" s="9" t="s">
        <v>162</v>
      </c>
      <c r="C20" s="37">
        <v>0.18</v>
      </c>
    </row>
    <row r="21" spans="1:3" x14ac:dyDescent="0.25">
      <c r="A21" s="65"/>
      <c r="B21" s="9" t="s">
        <v>163</v>
      </c>
      <c r="C21" s="37">
        <v>0.1</v>
      </c>
    </row>
    <row r="22" spans="1:3" x14ac:dyDescent="0.25">
      <c r="A22" s="30" t="s">
        <v>24</v>
      </c>
      <c r="B22" s="45" t="s">
        <v>33</v>
      </c>
      <c r="C22" s="45"/>
    </row>
    <row r="23" spans="1:3" x14ac:dyDescent="0.25">
      <c r="A23" s="30" t="s">
        <v>59</v>
      </c>
      <c r="B23" s="45" t="s">
        <v>166</v>
      </c>
      <c r="C23" s="45"/>
    </row>
    <row r="24" spans="1:3" x14ac:dyDescent="0.25">
      <c r="A24" s="30" t="s">
        <v>16</v>
      </c>
      <c r="B24" s="45" t="s">
        <v>23</v>
      </c>
      <c r="C24" s="45"/>
    </row>
    <row r="25" spans="1:3" x14ac:dyDescent="0.25">
      <c r="A25" s="30" t="s">
        <v>73</v>
      </c>
      <c r="B25" s="45" t="s">
        <v>33</v>
      </c>
      <c r="C25" s="45"/>
    </row>
    <row r="26" spans="1:3" x14ac:dyDescent="0.25">
      <c r="A26" s="30" t="s">
        <v>37</v>
      </c>
      <c r="B26" s="45" t="s">
        <v>166</v>
      </c>
      <c r="C26" s="45"/>
    </row>
    <row r="27" spans="1:3" x14ac:dyDescent="0.25">
      <c r="A27" s="31" t="s">
        <v>74</v>
      </c>
      <c r="B27" s="45" t="s">
        <v>33</v>
      </c>
      <c r="C27" s="45"/>
    </row>
    <row r="28" spans="1:3" x14ac:dyDescent="0.25">
      <c r="A28" s="66" t="s">
        <v>62</v>
      </c>
      <c r="B28" s="66"/>
      <c r="C28" s="66"/>
    </row>
    <row r="29" spans="1:3" ht="28.5" customHeight="1" x14ac:dyDescent="0.25">
      <c r="A29" s="67" t="s">
        <v>36</v>
      </c>
      <c r="B29" s="68"/>
      <c r="C29" s="39" t="s">
        <v>167</v>
      </c>
    </row>
    <row r="30" spans="1:3" ht="32.25" customHeight="1" x14ac:dyDescent="0.25">
      <c r="A30" s="67" t="s">
        <v>35</v>
      </c>
      <c r="B30" s="68"/>
      <c r="C30" s="27" t="s">
        <v>168</v>
      </c>
    </row>
    <row r="31" spans="1:3" ht="34.5" customHeight="1" x14ac:dyDescent="0.25">
      <c r="A31" s="67" t="s">
        <v>169</v>
      </c>
      <c r="B31" s="68"/>
      <c r="C31" s="40" t="s">
        <v>170</v>
      </c>
    </row>
    <row r="32" spans="1:3" ht="14.45" customHeight="1" x14ac:dyDescent="0.25">
      <c r="A32" s="67" t="s">
        <v>13</v>
      </c>
      <c r="B32" s="68"/>
      <c r="C32" s="27" t="s">
        <v>167</v>
      </c>
    </row>
    <row r="33" spans="1:3" ht="30" x14ac:dyDescent="0.25">
      <c r="A33" s="67" t="s">
        <v>14</v>
      </c>
      <c r="B33" s="68"/>
      <c r="C33" s="27" t="s">
        <v>171</v>
      </c>
    </row>
    <row r="34" spans="1:3" ht="32.25" customHeight="1" x14ac:dyDescent="0.25">
      <c r="A34" s="67" t="s">
        <v>34</v>
      </c>
      <c r="B34" s="68"/>
      <c r="C34" s="38" t="s">
        <v>172</v>
      </c>
    </row>
    <row r="35" spans="1:3" ht="14.45" customHeight="1" x14ac:dyDescent="0.25">
      <c r="A35" s="67" t="s">
        <v>92</v>
      </c>
      <c r="B35" s="68"/>
      <c r="C35" s="28" t="s">
        <v>166</v>
      </c>
    </row>
    <row r="36" spans="1:3" x14ac:dyDescent="0.25">
      <c r="A36" s="71" t="s">
        <v>104</v>
      </c>
      <c r="B36" s="72"/>
      <c r="C36" s="28" t="s">
        <v>166</v>
      </c>
    </row>
    <row r="37" spans="1:3" x14ac:dyDescent="0.25">
      <c r="A37" s="70" t="s">
        <v>86</v>
      </c>
      <c r="B37" s="70"/>
      <c r="C37" s="70"/>
    </row>
    <row r="38" spans="1:3" x14ac:dyDescent="0.25">
      <c r="A38" s="69" t="s">
        <v>87</v>
      </c>
      <c r="B38" s="69"/>
      <c r="C38" s="28" t="s">
        <v>166</v>
      </c>
    </row>
    <row r="39" spans="1:3" x14ac:dyDescent="0.25">
      <c r="A39" s="69" t="s">
        <v>88</v>
      </c>
      <c r="B39" s="69"/>
      <c r="C39" s="28" t="s">
        <v>166</v>
      </c>
    </row>
    <row r="40" spans="1:3" x14ac:dyDescent="0.25">
      <c r="A40" s="69" t="s">
        <v>89</v>
      </c>
      <c r="B40" s="69"/>
      <c r="C40" s="28" t="s">
        <v>166</v>
      </c>
    </row>
    <row r="41" spans="1:3" x14ac:dyDescent="0.25">
      <c r="A41" s="69" t="s">
        <v>90</v>
      </c>
      <c r="B41" s="69"/>
      <c r="C41" s="28" t="s">
        <v>166</v>
      </c>
    </row>
    <row r="42" spans="1:3" x14ac:dyDescent="0.25">
      <c r="A42" s="69" t="s">
        <v>91</v>
      </c>
      <c r="B42" s="69"/>
      <c r="C42" s="28" t="s">
        <v>166</v>
      </c>
    </row>
    <row r="43" spans="1:3" x14ac:dyDescent="0.25">
      <c r="A43" s="69" t="s">
        <v>93</v>
      </c>
      <c r="B43" s="69"/>
      <c r="C43" s="28" t="s">
        <v>166</v>
      </c>
    </row>
    <row r="44" spans="1:3" x14ac:dyDescent="0.25">
      <c r="A44" s="69" t="s">
        <v>94</v>
      </c>
      <c r="B44" s="69"/>
      <c r="C44" s="28" t="s">
        <v>166</v>
      </c>
    </row>
    <row r="45" spans="1:3" x14ac:dyDescent="0.25">
      <c r="A45" s="69" t="s">
        <v>95</v>
      </c>
      <c r="B45" s="69"/>
      <c r="C45" s="28" t="s">
        <v>166</v>
      </c>
    </row>
    <row r="46" spans="1:3" x14ac:dyDescent="0.25">
      <c r="A46" s="69" t="s">
        <v>96</v>
      </c>
      <c r="B46" s="69"/>
      <c r="C46" s="28" t="s">
        <v>166</v>
      </c>
    </row>
    <row r="47" spans="1:3" x14ac:dyDescent="0.25">
      <c r="A47" s="69" t="s">
        <v>97</v>
      </c>
      <c r="B47" s="69"/>
      <c r="C47" s="28" t="s">
        <v>166</v>
      </c>
    </row>
    <row r="48" spans="1:3" x14ac:dyDescent="0.25">
      <c r="A48" s="69" t="s">
        <v>98</v>
      </c>
      <c r="B48" s="69"/>
      <c r="C48" s="28" t="s">
        <v>166</v>
      </c>
    </row>
    <row r="49" spans="1:3" x14ac:dyDescent="0.25">
      <c r="A49" s="69" t="s">
        <v>99</v>
      </c>
      <c r="B49" s="69"/>
      <c r="C49" s="28" t="s">
        <v>166</v>
      </c>
    </row>
    <row r="50" spans="1:3" x14ac:dyDescent="0.25">
      <c r="A50" s="69" t="s">
        <v>100</v>
      </c>
      <c r="B50" s="69"/>
      <c r="C50" s="28" t="s">
        <v>166</v>
      </c>
    </row>
    <row r="51" spans="1:3" x14ac:dyDescent="0.25">
      <c r="A51" s="69" t="s">
        <v>101</v>
      </c>
      <c r="B51" s="69"/>
      <c r="C51" s="28" t="s">
        <v>166</v>
      </c>
    </row>
    <row r="52" spans="1:3" x14ac:dyDescent="0.25">
      <c r="A52" s="69" t="s">
        <v>102</v>
      </c>
      <c r="B52" s="69"/>
      <c r="C52" s="28" t="s">
        <v>166</v>
      </c>
    </row>
    <row r="53" spans="1:3" x14ac:dyDescent="0.25">
      <c r="A53" s="69" t="s">
        <v>103</v>
      </c>
      <c r="B53" s="69"/>
      <c r="C53" s="28" t="s">
        <v>166</v>
      </c>
    </row>
  </sheetData>
  <mergeCells count="48">
    <mergeCell ref="A48:B48"/>
    <mergeCell ref="A43:B43"/>
    <mergeCell ref="A44:B44"/>
    <mergeCell ref="A45:B45"/>
    <mergeCell ref="A46:B46"/>
    <mergeCell ref="A47:B47"/>
    <mergeCell ref="A50:B50"/>
    <mergeCell ref="A51:B51"/>
    <mergeCell ref="A52:B52"/>
    <mergeCell ref="A53:B53"/>
    <mergeCell ref="A49:B49"/>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B24:C24"/>
    <mergeCell ref="B25:C25"/>
    <mergeCell ref="B26:C26"/>
    <mergeCell ref="B27:C27"/>
    <mergeCell ref="A28:C28"/>
    <mergeCell ref="B15:C15"/>
    <mergeCell ref="A16:A21"/>
    <mergeCell ref="B16:C16"/>
    <mergeCell ref="B22:C22"/>
    <mergeCell ref="B23:C23"/>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1" t="s">
        <v>42</v>
      </c>
      <c r="B1" s="61"/>
      <c r="C1" s="61"/>
    </row>
    <row r="2" spans="1:6" x14ac:dyDescent="0.25">
      <c r="A2" s="16" t="s">
        <v>25</v>
      </c>
      <c r="B2" s="89" t="s">
        <v>132</v>
      </c>
      <c r="C2" s="90"/>
    </row>
    <row r="3" spans="1:6" x14ac:dyDescent="0.25">
      <c r="A3" s="17" t="s">
        <v>11</v>
      </c>
      <c r="B3" s="91" t="str">
        <f>'GENERALES NOTA 322'!B2:C2</f>
        <v>76001-3333-013-2016-00056-00</v>
      </c>
      <c r="C3" s="91"/>
    </row>
    <row r="4" spans="1:6" x14ac:dyDescent="0.25">
      <c r="A4" s="17" t="s">
        <v>0</v>
      </c>
      <c r="B4" s="91" t="s">
        <v>147</v>
      </c>
      <c r="C4" s="91"/>
    </row>
    <row r="5" spans="1:6" x14ac:dyDescent="0.25">
      <c r="A5" s="17" t="s">
        <v>106</v>
      </c>
      <c r="B5" s="91" t="s">
        <v>144</v>
      </c>
      <c r="C5" s="91"/>
    </row>
    <row r="6" spans="1:6" ht="14.45" customHeight="1" x14ac:dyDescent="0.25">
      <c r="A6" s="17" t="s">
        <v>1</v>
      </c>
      <c r="B6" s="91" t="str">
        <f>'GENERALES NOTA 322'!B5:C5</f>
        <v>Distrito Especial de Santiago de Cali – Empresas Municipales de Cali – EMCALI EICE ESP</v>
      </c>
      <c r="C6" s="91"/>
    </row>
    <row r="7" spans="1:6" x14ac:dyDescent="0.25">
      <c r="A7" s="17" t="s">
        <v>107</v>
      </c>
      <c r="B7" s="91" t="str">
        <f>'GENERALES NOTA 322'!B6:C6</f>
        <v>LLAMADA EN GARANTIA</v>
      </c>
      <c r="C7" s="91"/>
    </row>
    <row r="8" spans="1:6" ht="30" x14ac:dyDescent="0.25">
      <c r="A8" s="17" t="s">
        <v>45</v>
      </c>
      <c r="B8" s="85">
        <f>'GENERALES NOTA 322'!B15:C15</f>
        <v>782925000</v>
      </c>
      <c r="C8" s="86"/>
    </row>
    <row r="9" spans="1:6" x14ac:dyDescent="0.25">
      <c r="A9" s="92" t="s">
        <v>46</v>
      </c>
      <c r="B9" s="76" t="s">
        <v>49</v>
      </c>
      <c r="C9" s="77"/>
    </row>
    <row r="10" spans="1:6" x14ac:dyDescent="0.25">
      <c r="A10" s="92"/>
      <c r="B10" s="18" t="s">
        <v>109</v>
      </c>
      <c r="C10" s="15">
        <f>'GENERALES NOTA 322'!C17</f>
        <v>498225000</v>
      </c>
    </row>
    <row r="11" spans="1:6" x14ac:dyDescent="0.25">
      <c r="A11" s="92"/>
      <c r="B11" s="18" t="s">
        <v>131</v>
      </c>
      <c r="C11" s="15">
        <f>'GENERALES NOTA 322'!C18</f>
        <v>142350000</v>
      </c>
    </row>
    <row r="12" spans="1:6" x14ac:dyDescent="0.25">
      <c r="A12" s="92"/>
      <c r="B12" s="76" t="s">
        <v>47</v>
      </c>
      <c r="C12" s="77"/>
    </row>
    <row r="13" spans="1:6" x14ac:dyDescent="0.25">
      <c r="A13" s="92"/>
      <c r="B13" s="18" t="s">
        <v>48</v>
      </c>
      <c r="C13" s="20">
        <v>130000000</v>
      </c>
    </row>
    <row r="14" spans="1:6" x14ac:dyDescent="0.25">
      <c r="A14" s="92"/>
      <c r="B14" s="18"/>
      <c r="C14" s="20"/>
      <c r="E14" t="s">
        <v>57</v>
      </c>
      <c r="F14" s="13">
        <v>0.7</v>
      </c>
    </row>
    <row r="15" spans="1:6" x14ac:dyDescent="0.25">
      <c r="A15" s="19" t="s">
        <v>43</v>
      </c>
      <c r="B15" s="89" t="s">
        <v>124</v>
      </c>
      <c r="C15" s="90"/>
    </row>
    <row r="16" spans="1:6" ht="15" customHeight="1" x14ac:dyDescent="0.25">
      <c r="A16" s="17" t="s">
        <v>44</v>
      </c>
      <c r="B16" s="87" t="s">
        <v>180</v>
      </c>
      <c r="C16" s="88"/>
    </row>
    <row r="17" spans="1:3" ht="28.5" customHeight="1" x14ac:dyDescent="0.25">
      <c r="A17" s="11" t="s">
        <v>50</v>
      </c>
      <c r="B17" s="78">
        <f>((C19+C20+C22+C23)-C26)*C25*C27</f>
        <v>-602299.35</v>
      </c>
      <c r="C17" s="78"/>
    </row>
    <row r="18" spans="1:3" x14ac:dyDescent="0.25">
      <c r="A18" s="19" t="s">
        <v>51</v>
      </c>
      <c r="B18" s="79" t="s">
        <v>47</v>
      </c>
      <c r="C18" s="80"/>
    </row>
    <row r="19" spans="1:3" x14ac:dyDescent="0.25">
      <c r="A19" s="74"/>
      <c r="B19" s="18" t="s">
        <v>48</v>
      </c>
      <c r="C19" s="15">
        <v>11558114</v>
      </c>
    </row>
    <row r="20" spans="1:3" x14ac:dyDescent="0.25">
      <c r="A20" s="75"/>
      <c r="B20" s="18"/>
      <c r="C20" s="15">
        <v>0</v>
      </c>
    </row>
    <row r="21" spans="1:3" x14ac:dyDescent="0.25">
      <c r="A21" s="75"/>
      <c r="B21" s="76" t="s">
        <v>49</v>
      </c>
      <c r="C21" s="77"/>
    </row>
    <row r="22" spans="1:3" x14ac:dyDescent="0.25">
      <c r="A22" s="75"/>
      <c r="B22" s="18" t="s">
        <v>109</v>
      </c>
      <c r="C22" s="15">
        <v>56940000</v>
      </c>
    </row>
    <row r="23" spans="1:3" x14ac:dyDescent="0.25">
      <c r="A23" s="75"/>
      <c r="B23" s="18" t="s">
        <v>176</v>
      </c>
      <c r="C23" s="15">
        <v>0</v>
      </c>
    </row>
    <row r="24" spans="1:3" x14ac:dyDescent="0.25">
      <c r="A24" s="75"/>
      <c r="B24" s="76" t="s">
        <v>110</v>
      </c>
      <c r="C24" s="77"/>
    </row>
    <row r="25" spans="1:3" x14ac:dyDescent="0.25">
      <c r="A25" s="21"/>
      <c r="B25" s="18" t="s">
        <v>122</v>
      </c>
      <c r="C25" s="22">
        <v>0.22500000000000001</v>
      </c>
    </row>
    <row r="26" spans="1:3" x14ac:dyDescent="0.25">
      <c r="A26" s="23"/>
      <c r="B26" s="18" t="s">
        <v>111</v>
      </c>
      <c r="C26" s="24">
        <v>71175000</v>
      </c>
    </row>
    <row r="27" spans="1:3" x14ac:dyDescent="0.25">
      <c r="A27" s="23"/>
      <c r="B27" s="18" t="s">
        <v>130</v>
      </c>
      <c r="C27" s="22">
        <v>1</v>
      </c>
    </row>
    <row r="28" spans="1:3" x14ac:dyDescent="0.25">
      <c r="A28" s="14" t="s">
        <v>105</v>
      </c>
      <c r="B28" s="78">
        <f>IFERROR(B17*(VLOOKUP(B15,Hoja2!$G$1:$H$6,2,0)),16666)</f>
        <v>-150574.83749999999</v>
      </c>
      <c r="C28" s="78"/>
    </row>
    <row r="29" spans="1:3" ht="30" x14ac:dyDescent="0.25">
      <c r="A29" s="17" t="s">
        <v>52</v>
      </c>
      <c r="B29" s="81" t="s">
        <v>177</v>
      </c>
      <c r="C29" s="82"/>
    </row>
    <row r="30" spans="1:3" ht="30" x14ac:dyDescent="0.25">
      <c r="A30" s="17" t="s">
        <v>53</v>
      </c>
      <c r="B30" s="83" t="s">
        <v>178</v>
      </c>
      <c r="C30" s="84"/>
    </row>
    <row r="31" spans="1:3" ht="18.75" x14ac:dyDescent="0.25">
      <c r="A31" s="25" t="s">
        <v>112</v>
      </c>
      <c r="B31" s="25"/>
      <c r="C31" s="25"/>
    </row>
    <row r="32" spans="1:3" x14ac:dyDescent="0.25">
      <c r="A32" s="26" t="s">
        <v>113</v>
      </c>
      <c r="B32" s="73"/>
      <c r="C32" s="73"/>
    </row>
    <row r="33" spans="1:3" x14ac:dyDescent="0.25">
      <c r="A33" s="26" t="s">
        <v>114</v>
      </c>
      <c r="B33" s="73"/>
      <c r="C33" s="7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1" t="s">
        <v>54</v>
      </c>
      <c r="B1" s="61"/>
      <c r="C1" s="61"/>
    </row>
    <row r="2" spans="1:3" ht="17.100000000000001" customHeight="1" x14ac:dyDescent="0.25">
      <c r="A2" s="10" t="s">
        <v>25</v>
      </c>
      <c r="B2" s="96" t="s">
        <v>132</v>
      </c>
      <c r="C2" s="97"/>
    </row>
    <row r="3" spans="1:3" ht="15.95" customHeight="1" x14ac:dyDescent="0.25">
      <c r="A3" s="5" t="s">
        <v>11</v>
      </c>
      <c r="B3" s="45" t="str">
        <f>'GENERALES NOTA 322'!B2:C2</f>
        <v>76001-3333-013-2016-00056-00</v>
      </c>
      <c r="C3" s="45"/>
    </row>
    <row r="4" spans="1:3" x14ac:dyDescent="0.25">
      <c r="A4" s="5" t="s">
        <v>0</v>
      </c>
      <c r="B4" s="45" t="str">
        <f>'GENERALES NOTA 322'!B3:C3</f>
        <v>Juzgado (13°) Trece Administrativo Del Circuito De Cali</v>
      </c>
      <c r="C4" s="45"/>
    </row>
    <row r="5" spans="1:3" ht="29.1" customHeight="1" x14ac:dyDescent="0.25">
      <c r="A5" s="5" t="s">
        <v>106</v>
      </c>
      <c r="B5" s="45" t="str">
        <f>'GENERALES NOTA 322'!B4:C4</f>
        <v>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v>
      </c>
      <c r="C5" s="45"/>
    </row>
    <row r="6" spans="1:3" x14ac:dyDescent="0.25">
      <c r="A6" s="5" t="s">
        <v>1</v>
      </c>
      <c r="B6" s="45" t="str">
        <f>'GENERALES NOTA 322'!B5:C5</f>
        <v>Distrito Especial de Santiago de Cali – Empresas Municipales de Cali – EMCALI EICE ESP</v>
      </c>
      <c r="C6" s="45"/>
    </row>
    <row r="7" spans="1:3" ht="43.5" customHeight="1" x14ac:dyDescent="0.25">
      <c r="A7" s="5" t="s">
        <v>107</v>
      </c>
      <c r="B7" s="45" t="str">
        <f>'GENERALES NOTA 322'!B6:C6</f>
        <v>LLAMADA EN GARANTIA</v>
      </c>
      <c r="C7" s="45"/>
    </row>
    <row r="8" spans="1:3" x14ac:dyDescent="0.25">
      <c r="A8" s="5" t="s">
        <v>116</v>
      </c>
      <c r="B8" s="45"/>
      <c r="C8" s="45"/>
    </row>
    <row r="9" spans="1:3" x14ac:dyDescent="0.25">
      <c r="A9" s="12" t="s">
        <v>51</v>
      </c>
      <c r="B9" s="94"/>
      <c r="C9" s="94"/>
    </row>
    <row r="10" spans="1:3" x14ac:dyDescent="0.25">
      <c r="A10" s="12" t="s">
        <v>117</v>
      </c>
      <c r="B10" s="45"/>
      <c r="C10" s="45"/>
    </row>
    <row r="11" spans="1:3" ht="30" x14ac:dyDescent="0.25">
      <c r="A11" s="12" t="s">
        <v>118</v>
      </c>
      <c r="B11" s="95"/>
      <c r="C11" s="93"/>
    </row>
    <row r="12" spans="1:3" ht="60" x14ac:dyDescent="0.25">
      <c r="A12" s="5" t="s">
        <v>63</v>
      </c>
      <c r="B12" s="45"/>
      <c r="C12" s="45"/>
    </row>
    <row r="13" spans="1:3" ht="60" x14ac:dyDescent="0.25">
      <c r="A13" s="5" t="s">
        <v>64</v>
      </c>
      <c r="B13" s="45"/>
      <c r="C13" s="45"/>
    </row>
    <row r="14" spans="1:3" x14ac:dyDescent="0.25">
      <c r="A14" s="5" t="s">
        <v>65</v>
      </c>
      <c r="B14" s="9"/>
      <c r="C14" s="9"/>
    </row>
    <row r="15" spans="1:3" x14ac:dyDescent="0.25">
      <c r="A15" s="12" t="s">
        <v>119</v>
      </c>
      <c r="B15" s="45"/>
      <c r="C15" s="45"/>
    </row>
    <row r="16" spans="1:3" x14ac:dyDescent="0.25">
      <c r="A16" s="9" t="s">
        <v>120</v>
      </c>
      <c r="B16" s="93"/>
      <c r="C16" s="93"/>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121</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58</v>
      </c>
      <c r="B1" t="s">
        <v>32</v>
      </c>
      <c r="C1" s="8" t="s">
        <v>31</v>
      </c>
      <c r="D1" s="8" t="s">
        <v>59</v>
      </c>
      <c r="E1" s="3" t="s">
        <v>16</v>
      </c>
      <c r="F1" s="2" t="s">
        <v>57</v>
      </c>
      <c r="G1" s="2" t="s">
        <v>123</v>
      </c>
      <c r="H1" s="4">
        <v>0.7</v>
      </c>
      <c r="I1" t="s">
        <v>12</v>
      </c>
      <c r="J1" t="s">
        <v>80</v>
      </c>
      <c r="L1" t="s">
        <v>129</v>
      </c>
    </row>
    <row r="2" spans="1:12" x14ac:dyDescent="0.25">
      <c r="A2" t="s">
        <v>66</v>
      </c>
      <c r="B2" t="s">
        <v>33</v>
      </c>
      <c r="C2" t="s">
        <v>70</v>
      </c>
      <c r="D2" s="2" t="s">
        <v>60</v>
      </c>
      <c r="E2" s="1" t="s">
        <v>19</v>
      </c>
      <c r="F2" s="2" t="s">
        <v>55</v>
      </c>
      <c r="G2" s="2" t="s">
        <v>124</v>
      </c>
      <c r="H2" s="4">
        <v>0.25</v>
      </c>
      <c r="I2" t="s">
        <v>76</v>
      </c>
      <c r="J2" t="s">
        <v>81</v>
      </c>
      <c r="L2" t="s">
        <v>108</v>
      </c>
    </row>
    <row r="3" spans="1:12" x14ac:dyDescent="0.25">
      <c r="A3" t="s">
        <v>67</v>
      </c>
      <c r="C3" t="s">
        <v>71</v>
      </c>
      <c r="D3" s="2" t="s">
        <v>61</v>
      </c>
      <c r="E3" s="1" t="s">
        <v>20</v>
      </c>
      <c r="F3" s="2" t="s">
        <v>56</v>
      </c>
      <c r="G3" s="2" t="s">
        <v>125</v>
      </c>
      <c r="H3" s="4">
        <v>0.55000000000000004</v>
      </c>
      <c r="I3" t="s">
        <v>77</v>
      </c>
      <c r="J3" t="s">
        <v>82</v>
      </c>
    </row>
    <row r="4" spans="1:12" x14ac:dyDescent="0.25">
      <c r="A4" t="s">
        <v>68</v>
      </c>
      <c r="C4" t="s">
        <v>72</v>
      </c>
      <c r="E4" s="1" t="s">
        <v>21</v>
      </c>
      <c r="G4" s="2" t="s">
        <v>126</v>
      </c>
      <c r="H4" s="4">
        <v>0.15</v>
      </c>
      <c r="I4" t="s">
        <v>78</v>
      </c>
      <c r="J4" t="s">
        <v>83</v>
      </c>
    </row>
    <row r="5" spans="1:12" x14ac:dyDescent="0.25">
      <c r="A5" t="s">
        <v>69</v>
      </c>
      <c r="E5" s="1" t="s">
        <v>17</v>
      </c>
      <c r="G5" s="2" t="s">
        <v>127</v>
      </c>
      <c r="H5" s="4">
        <v>0.7</v>
      </c>
      <c r="I5" t="s">
        <v>79</v>
      </c>
      <c r="J5" t="s">
        <v>84</v>
      </c>
    </row>
    <row r="6" spans="1:12" x14ac:dyDescent="0.25">
      <c r="E6" s="1" t="s">
        <v>18</v>
      </c>
      <c r="G6" s="2" t="s">
        <v>128</v>
      </c>
      <c r="H6" s="4">
        <v>0.3</v>
      </c>
      <c r="J6" t="s">
        <v>85</v>
      </c>
    </row>
    <row r="7" spans="1:12" x14ac:dyDescent="0.25">
      <c r="E7" s="1" t="s">
        <v>23</v>
      </c>
      <c r="G7" s="2" t="s">
        <v>55</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Kennie Lorena García Madrid</cp:lastModifiedBy>
  <dcterms:created xsi:type="dcterms:W3CDTF">2020-12-07T14:41:17Z</dcterms:created>
  <dcterms:modified xsi:type="dcterms:W3CDTF">2025-02-05T22:03:30Z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