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47AD9422-66E0-47D4-B283-588B42B88CC6}"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1" l="1"/>
  <c r="B15" i="5" l="1"/>
  <c r="B8" i="11" s="1"/>
  <c r="B17" i="11"/>
  <c r="B28" i="11" s="1"/>
  <c r="C11" i="11"/>
  <c r="B7" i="10"/>
  <c r="B7" i="14"/>
  <c r="B6" i="14"/>
  <c r="B5" i="14"/>
  <c r="B4" i="14"/>
  <c r="B3" i="14"/>
  <c r="B2" i="14"/>
  <c r="B4" i="11"/>
  <c r="B5" i="11"/>
  <c r="B6" i="11"/>
  <c r="B7" i="11"/>
  <c r="B3" i="11"/>
  <c r="B4" i="10"/>
  <c r="B5" i="10"/>
  <c r="B6" i="10"/>
  <c r="B3" i="10"/>
</calcChain>
</file>

<file path=xl/sharedStrings.xml><?xml version="1.0" encoding="utf-8"?>
<sst xmlns="http://schemas.openxmlformats.org/spreadsheetml/2006/main" count="222" uniqueCount="168">
  <si>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</si>
  <si>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</si>
  <si>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</si>
  <si>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</si>
  <si>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</si>
  <si>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</si>
  <si>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</si>
  <si>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</si>
  <si>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</si>
  <si>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</si>
  <si>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</si>
  <si>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</si>
  <si>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</si>
  <si>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</si>
  <si>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</si>
  <si>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</si>
  <si>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</si>
  <si>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</si>
  <si>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</si>
  <si>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</si>
  <si>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</si>
  <si>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</si>
  <si>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</si>
  <si>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</si>
  <si>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</si>
  <si>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</si>
  <si>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</si>
  <si>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</si>
  <si>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</si>
  <si>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</si>
  <si>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</si>
  <si>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</si>
  <si>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</si>
  <si>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</si>
  <si>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</si>
  <si>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</si>
  <si>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</si>
  <si>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</si>
  <si>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</si>
  <si>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</si>
  <si>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</si>
  <si>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</si>
  <si>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</si>
  <si>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</si>
  <si>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</si>
  <si>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</si>
  <si>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</si>
  <si>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</si>
  <si>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</si>
  <si>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</si>
  <si>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</si>
  <si>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</si>
  <si>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</si>
  <si>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</si>
  <si>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</si>
  <si>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</si>
  <si>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</si>
  <si>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</si>
  <si>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</si>
  <si>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</si>
  <si>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</si>
  <si>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</si>
  <si>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</si>
  <si>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</si>
  <si>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</si>
  <si>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</si>
  <si>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</si>
  <si>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</si>
  <si>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</si>
  <si>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</si>
  <si>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</si>
  <si>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</si>
  <si>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</si>
  <si>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</si>
  <si>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</si>
  <si>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</si>
  <si>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</si>
  <si>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</si>
  <si>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</si>
  <si>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</si>
  <si>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</si>
  <si>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</si>
  <si>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</si>
  <si>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</si>
  <si>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</si>
  <si>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</si>
  <si>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</si>
  <si>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</si>
  <si>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</si>
  <si>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</si>
  <si>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</si>
  <si>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</si>
  <si>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</si>
  <si>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</si>
  <si>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</si>
  <si>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</si>
  <si>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</si>
  <si>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</si>
  <si>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</si>
  <si>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</si>
  <si>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</si>
  <si>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</si>
  <si>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</si>
  <si>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</si>
  <si>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</si>
  <si>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</si>
  <si>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</si>
  <si>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</si>
  <si>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</si>
  <si>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</si>
  <si>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</si>
  <si>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</si>
  <si>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</si>
  <si>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</si>
  <si>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</si>
  <si>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</si>
  <si>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</si>
  <si>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</si>
  <si>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</si>
  <si>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</si>
  <si>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</si>
  <si>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</si>
  <si>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</si>
  <si>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</si>
  <si>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</si>
  <si>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</si>
  <si>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</si>
  <si>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</si>
  <si>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</si>
  <si>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</si>
  <si>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</si>
  <si>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</si>
  <si>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</si>
  <si>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</si>
  <si>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</si>
  <si>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</si>
  <si>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Responsabilidad Civil Profesional</t>
  </si>
  <si>
    <t xml:space="preserve">Daño Moral </t>
  </si>
  <si>
    <t xml:space="preserve">Daño Emergente </t>
  </si>
  <si>
    <t xml:space="preserve">Lucro Cesante </t>
  </si>
  <si>
    <t>11001310303320190083300</t>
  </si>
  <si>
    <t>Juzgado 33 Civil del Circuito de Bogotá.</t>
  </si>
  <si>
    <t>Medimás E.P.S S.A.S
Estudios e Inversiones Medicas S.A.S - ESIMED S.A.
Clínica Esimed Santa Bibiana
Fundación Cardio Infantil - Instituro de Cardiología
Cafésalud E.P.S S.A. En Liquidación. 
Dr. Silvio Roberto Rosales Conde</t>
  </si>
  <si>
    <t>Jenny Consuelo Quiñones Becerra (Victima Directa)</t>
  </si>
  <si>
    <t xml:space="preserve">Jenny Consuelo Quiñones Becerra (Victima Directa)
</t>
  </si>
  <si>
    <t>02 de octubre de 2018</t>
  </si>
  <si>
    <t>14 de noviembre de 2018</t>
  </si>
  <si>
    <t xml:space="preserve">Fundación Cardio Infantil Instituto de Cardiología </t>
  </si>
  <si>
    <t>860.035.992-2</t>
  </si>
  <si>
    <t>022335221 / 0</t>
  </si>
  <si>
    <t>30 de noviembre de 2022</t>
  </si>
  <si>
    <t>10 de mayo de 2024</t>
  </si>
  <si>
    <t>14 de junio de 2024</t>
  </si>
  <si>
    <t>05 de abril de 2015</t>
  </si>
  <si>
    <t xml:space="preserve">1. La señora Jenny Consuelo como consecuencia de un dolor en la boca del estómago de tres días de evolución localizado en epigastrio de intensidad 10/10, asistió a los servicios de urgencia el 05 de abril de 2015 en la Clínica Santa Bibiana de Bogotá D.C. en donde fue atendida y le fueron formulados medicamentos. Al 08 de abril tuvo nueva cita de control, con ecografía que reporta colelitiasis con vía biliar normal. 
2. Para el 19 de mayo de 2015 acude nuevamente a urgencias en la misma clínica mencionada con dolor abdominal y vómito, para lo cual es programada para cirugía de colecistectomía por laparoscopia, la cual se la hicieron finalmente el 22 de junio de 2015 por parte del Dr. Silvio Roberto Rosales Conde. 
3. Al 24 de junio de 2015 la paciente nuevamente es ingresada a urgencia de la Clínica Santa Bibiana, donde la diagnostican con Ictericia y es valorada por el médico cirujano Dr. Rosales. Quien considera manejo antibiótico ambulatorio y le reprograman una nueva cirugía de urgencia para el 09 de julio de 2015 toda vez que al parecer en la cirugía anterior se quedó un cálculo de conducto biliar. 
4. Llevada a cabo la cirugía la cual se extendió 10 horas, es trasladada a cuidados intensivos en donde se mantiene hasta el 25 de julio de 2015 volviendo a reconsultar por urgencias, en el mes de septiembre de 2015 r por refiriendo dolor de estomago y el 22 de octubre de 2015 asiste a cita de control.
5. Para el 07 de noviembre de 2015 asistió a médico particular con el cual emitió orden de revisión con médico especialista hepatobiliar y su EPS Cafesalud se la autorizó con la Fundación Cardio infantil, cita a la cual asistió para el 22 de marzo de 2016 y en donde le realizan un diagnóstico en el cual le indican que requiere en forma prioritaria CH, VSG, perfil hepático completo, por considerar que esas crisis de ictericia y cólico no eran normales y además que ingresara inmediatamente a urgencias de dicha Fundación para intentar una segunda reconstrucción de vías biliares, pero fue dada de alta y la cirugía apenas fue realizada para el 13 de enero de 2017, mediando acción de constitucional de tutela y fallo favorablea la paciente, falta de autorización de su EPS CAFESALUD para la cirugía y falta de disponibilidad de salas de cirugía. Demora que ocasionó que el líquido biliar de la paciente se extendiera en su cuerpo y afectara de manera permanente el hígado. </t>
  </si>
  <si>
    <t>74221828 - APJ32411</t>
  </si>
  <si>
    <t>Rc profesional</t>
  </si>
  <si>
    <t>25/09/2018 - 15/11/2019</t>
  </si>
  <si>
    <t>De la demanda:</t>
  </si>
  <si>
    <t>• Excepciones planteadas por quien formuló el llamamiento</t>
  </si>
  <si>
    <t>X</t>
  </si>
  <si>
    <t>• Inexistencia de falla médica</t>
  </si>
  <si>
    <t>• Inexistencia de nexo de causalidad</t>
  </si>
  <si>
    <t>• Inexistencia y/o sobreestimación de los perjucios solicitados en la demanda</t>
  </si>
  <si>
    <t>Del llamamiento</t>
  </si>
  <si>
    <t>EXCEPCIONES DE FONDO FRENTE A LA DEMANDA: 
1. EXCEPCIONES PLANTEADAS POR QUIEN FORMULÓ EL LLAMAMIENTO EN GARANTÍA A MI REPRESENTADA.
1. FALTA DE LEGITIMACIÓN EN LA CAUSA POR PASIVA DE LA FUNDACION CARDIO INFANTIL INSTITUTO DE CARDIOLOGÍA.
2. CAUSA EXTRAÑA: HECHO DE UN TERCERO. 
3. INEXISTENCIA DE FALLA MÉDICA Y DE RESPONSABILIDAD COMO CONSECUENCIA DE LA PRESTACIÓN E INTERVENCIÓN ADECUADA, DILIGENTE, CUIDADOSA Y CARENTE DE CULPA REALIZADA POR LA FUNDACION CARDIO INFANTIL INSTITUTO DE CARDIOLOGÍA.
4. INEXISTENTE RELACIÓN DE CAUSALIDAD ENTRE EL DAÑO O PERJUICIO ALEGADO POR LA PARTE ACTORA Y LA ACTUACIÓN DE LA LA FUNDACION CARDIO INFANTIL INSTITUTO DE CARDIOLOGÍA.
5. INEXISTENCIA DE OBLIGACIÓN DE INDEMNIZAR POR TRATARSE DE LA MATERIALIZACIÓN DE UN RIESGO INHERENTE AL PROCEDIMIENTO – DAÑO NO
INDEMNIZABLE.
6. INCUMPLIMIENTO DE LAS CARGAS QUE TRATA EL ARTICULO 167 DEL CÓDIGO GENERAL DEL PROCESO.
7. IMPROCEDENCIA DEL RECONOCIMIENTO Y TASACIÓN EXORBITANTE DEL DAÑO MORAL.
8. IMPROCEDENCIA DEL RECONOCIMIENTO DEL LUCRO CESANTE.
9. IMPROCEDENCIA DEL RECONOCIMIENTO DEL DAÑO EMERGENE.
10. GENÉRICA O INNOMINADA.
EXCEPCIONES FRENTE AL LLAMAMIENTO EN GARANTÍA: 
1. PRESCRIPCIÓN DE LAS ACCIONES DERIVADAS DEL CONTRATO DE SEGURO.
2. NO EXISTE OBLIGACIÓN INDEMNIZATORIA A CARGO DE ALLIANZ SEGUROS S.A., TODA VEZ QUE NO SE HA REALIZADO EL RIESGO ASEGURADO EN LA PÓLIZA No. 022335221 / 0
3. RIESGOS EXPRESAMENTE EXCLUIDOS EN LA PÓLIZA DE SEGURO DE RESPONSABILIDAD CIVIL PROFESIONAL CLÍNICAS Y HOSPITALES No. 022335221 / 0
4. SUJECIÓN A LAS CONDICIONES PARTICULARES Y GENERALES DEL CONTRATO DE SEGURO, EL CLAUSULADO Y LOS AMPAROS.
5. CARÁCTER MERAMENTE INDEMNIZATORIO DE LOS CONTRATOS DE SEGURO.
6. EN CUALQUIER CASO, DE NINGUNA FORMA SE PODRÁ EXCEDER EL LÍMITE DEL VALOR ASEGURADO EN LA PÓLIZA No. 022335221 / 0
7. DISMINUCIÓN DE LA SUMA ASEGURADA POR PAGO DE INDEMNIZACIONES CON CARGO A LA PÓLIZA No. 022335221 / 0
8. EN CUALQUIER CASO, SE DEBERÁ TENER EN CUENTA EL DEDUCIBLE PACTADO EN LA PÓLIZA 13% DEL VALOR DE LA PÉRDIDA MÍNIMO $5.000.000.
9. GENERICA O INNOMINADA Y OTRAS.</t>
  </si>
  <si>
    <t>La contingencia se califica como REMOTA, en tanto, en el caso de marras operó la prescripción ordinaria de las acciones derivadas del contrato de seguro. Sin perjuicio de lo anterior, deben tenerse en cuenta las siguientes particularidades del caso:
Lo primero que debe tomarse en consideración, es que la Póliza de Seguro de Responsabilidad Civil Profesional Clínicas y Hospitales No. 022335221 / 0, cuyo asegurado es la FUNDACIÓN CARDIO INFANTIL INSTITUTO DE CARDIOLOGÍA y vigencia es desde las 00:00 horas del 25/09/2018 hasta las 24:00 horas del 14/11/2019, modalidad "Claims Made"  presta cobertura material y temporal, de conformidad con los hechos y pretensiones, expuestos en el líbelo de la demanda.  Frente a la cobertura temporal, debe tenerse en cuenta que la reclamación, que se entiende presentada con la solicitud de audiencia de conciliación que se presentó el día 02 de octubre de 2018, es decir, por dentro de la vigencia de la Póliza, aunado a ello, presta cobertura material en tanto ampara la responsabilidad civil profesional médica, pretensión que se le endilga al asegurado. Sin embargo, en el presente ausnto operó la prescripción ordinaria de las acciones derivadas del contrato de seguro, por cuanto la primera reclamación que recibió la llamante en garantía fue la citación a la audiencia de conciliación el día 31 de octubre de 2018, no obstante el llamamiento en garantía no fue presentado sino hasta el 29 de noviembre de 2022, es decir, en un término superior a los años establecidos en la norma. 
Por otro lado, frente a la responsabilidad del asegurado, debe decirse que el juez deberá valorar los elementos de prueba a fin de determinar si hubo o no una falla medica imputable a  la FUNDACIÓN CARDIO INFANTIL INSTITUTO DE CARDIOLOGÍA. Es de precisar que, de acuerdo con la Historia Clínica se evidencia, que si bien, la asegurada no fue la IPS que sometió a la paciente a la cirugía que manifiestan es la genesis del error médico, sí existió una posible tardanza en la atención que influyó en las consecuencias relatadas en la demanda. Así las cosas, debe decirse que, si bien existen indicios de que las conductas desplegadas por el personal médico fueron omisivas, negligentes e imprudentes, dependerá del debate probatorio acreditar la existencia o no de la responsabilidad deprecada. Independientemente de lo expuesto, la contingencia se califica como remota,  por cuanto, como se indicó en precedencia, operó la prescripción ordinaria de las acciones derivadas del contrato de seguro.
Todo lo anterior, sin perjuicio del carácter contingente del proceso.</t>
  </si>
  <si>
    <t>Como liquidación objetiva de las pretensiones se estima un monto de $734.747.786, discriminado así:
1. Lucro Cesante: Se tasa la suma de $683.492.858,54 por este concepto, teniendo en cuenta como base de liquidación lo que se acredita mediante certificado laboral (Visible a Folio 07 del 000Cuaderno1) al año 2017: ($1.200.000). La renta actualizada a la fecha se consolida en $2.269.373,87 (Teniendo como base el IPCFinal/IPCIncial y la PCL), igualmente se añadió el 25% por factor prestacional (No se le restó los gastos personales al tratarse de una ITP). Se calcula desde enero de 2017 en tanto así fue solicitado con la demanda y la señora Jenny Consuelo Quiñones, quien nació el 19 de diciembre de 1988  contaba con 53.3 años de vida probable según Resolución 1555 de 2010 y una pérdida de capacidad laboral del 62,48% (Visible a Folio 195 del 001Cuaderno1A).
2. Daño emergente: Se tendrá en cuenta la suma de $40.498.999. Lo anterior, de conformdiad con pagaré expedido por el Banco de Bogotá (Visible folios 184 y ss del 001Cuaderno1A) de crédito allegado, que corresponde al vehiculo comprado para la movilización de la demandante (Conforme Dictamen de Perjuicios que se aportó como prueba). El valor de los gastos médicos solicitados no será reconocido, en tanto no aporta prueba si quiera sumaria y cierta de cuenta en que se incurrió en dichos gastos. 
3. Daño moral: Se tendrá en cuenta la suma de $50.000.00. Lo anterior, de conformidad con la PCL de la demandante (62,48%) y según el tope indeminizatorio establecido por la Corte Suprema de Justicia, Sala de Casación Civil en sentencia SC3919-2021, en la que se reconoció a favor de la victima directa tal monto, a causa de las secuelas permanentes sufridas como consencuencia de un procedimiento quirúrgico y culpa médica. 
4. Daño a la salud que se puede entender como daño a vida en relación:   Se tendrá en cuenta la suma de $50.000.000. Lo anterior, de conformidad con la PCL de la demandante (62,48%) y según los topes indemnizatorios establecidos por la Corte Suprema de Justicia, Sala de Casación Civil en sentencia SC3919-2021, en la que se reconoció a favor de la victima directa tal monto, a causa de las secuelas permanentes sufridas como consencuencia de un procedimiento quirúrgico y culpa médica. 
5. Deducible: A la suma de $823.991.857 se le resta el valor de $89.244.071, el cual corresponde al 13% (Deducible pactado).  Lo cual da como resultado la suma de $734.747.786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</si>
</sst>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7" borderId="2" xfId="0" applyFill="1" applyBorder="1" applyAlignment="1">
      <alignment horizontal="justify" vertical="top" wrapText="1"/>
    </xf>
    <xf numFmtId="0" fontId="0" fillId="7" borderId="3" xfId="0" applyFill="1"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center" vertical="top"/>
    </xf>
    <xf numFmtId="0" fontId="0" fillId="8" borderId="2" xfId="0" applyFill="1" applyBorder="1" applyAlignment="1">
      <alignment horizontal="left" vertical="top" wrapText="1"/>
    </xf>
    <xf numFmtId="0" fontId="0" fillId="8" borderId="3" xfId="0" applyFill="1" applyBorder="1" applyAlignment="1">
      <alignment horizontal="left" vertical="top" wrapText="1"/>
    </xf>
    <xf numFmtId="0" fontId="4" fillId="2" borderId="4" xfId="0" applyFont="1" applyFill="1" applyBorder="1" applyAlignment="1">
      <alignment horizontal="center" vertical="top"/>
    </xf>
    <xf numFmtId="0" fontId="0" fillId="8" borderId="2" xfId="0" applyFill="1" applyBorder="1" applyAlignment="1">
      <alignment horizontal="left" vertical="top"/>
    </xf>
    <xf numFmtId="0" fontId="0" fillId="8" borderId="3" xfId="0" applyFill="1" applyBorder="1" applyAlignment="1">
      <alignment horizontal="left"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left" vertical="top"/>
    </xf>
    <xf numFmtId="9" fontId="0" fillId="0" borderId="2" xfId="0" applyNumberFormat="1" applyBorder="1" applyAlignment="1">
      <alignment horizontal="left"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d.docs.live.net/afc4810c17523101/Escritorio/GHA/ALLIANZ/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efreshError="1">
        <row r="2">
          <cell r="B2" t="str">
            <v xml:space="preserve">SINIESTRO   LEGIS </v>
          </cell>
          <cell r="C2"/>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84" zoomScaleNormal="84" workbookViewId="0">
      <selection activeCell="C20" sqref="C2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41</v>
      </c>
      <c r="B1" s="49"/>
      <c r="C1" s="49"/>
    </row>
    <row r="2" spans="1:3" x14ac:dyDescent="0.25">
      <c r="A2" s="5" t="s">
        <v>11</v>
      </c>
      <c r="B2" s="50" t="s">
        <v>140</v>
      </c>
      <c r="C2" s="51"/>
    </row>
    <row r="3" spans="1:3" x14ac:dyDescent="0.25">
      <c r="A3" s="5" t="s">
        <v>0</v>
      </c>
      <c r="B3" s="52" t="s">
        <v>141</v>
      </c>
      <c r="C3" s="53"/>
    </row>
    <row r="4" spans="1:3" x14ac:dyDescent="0.25">
      <c r="A4" s="5" t="s">
        <v>109</v>
      </c>
      <c r="B4" s="54" t="s">
        <v>142</v>
      </c>
      <c r="C4" s="53"/>
    </row>
    <row r="5" spans="1:3" ht="14.45" customHeight="1" x14ac:dyDescent="0.25">
      <c r="A5" s="5" t="s">
        <v>1</v>
      </c>
      <c r="B5" s="54" t="s">
        <v>143</v>
      </c>
      <c r="C5" s="53"/>
    </row>
    <row r="6" spans="1:3" x14ac:dyDescent="0.25">
      <c r="A6" s="5" t="s">
        <v>110</v>
      </c>
      <c r="B6" s="36" t="s">
        <v>134</v>
      </c>
      <c r="C6" s="36"/>
    </row>
    <row r="7" spans="1:3" x14ac:dyDescent="0.25">
      <c r="A7" s="5" t="s">
        <v>2</v>
      </c>
      <c r="B7" s="38" t="s">
        <v>144</v>
      </c>
      <c r="C7" s="36"/>
    </row>
    <row r="8" spans="1:3" x14ac:dyDescent="0.25">
      <c r="A8" s="5" t="s">
        <v>3</v>
      </c>
      <c r="B8" s="38" t="s">
        <v>153</v>
      </c>
      <c r="C8" s="38"/>
    </row>
    <row r="9" spans="1:3" x14ac:dyDescent="0.25">
      <c r="A9" s="5" t="s">
        <v>4</v>
      </c>
      <c r="B9" s="38" t="s">
        <v>145</v>
      </c>
      <c r="C9" s="38"/>
    </row>
    <row r="10" spans="1:3" x14ac:dyDescent="0.25">
      <c r="A10" s="5" t="s">
        <v>5</v>
      </c>
      <c r="B10" s="38" t="s">
        <v>146</v>
      </c>
      <c r="C10" s="38"/>
    </row>
    <row r="11" spans="1:3" ht="23.25" customHeight="1" x14ac:dyDescent="0.25">
      <c r="A11" s="5" t="s">
        <v>27</v>
      </c>
      <c r="B11" s="47" t="s">
        <v>136</v>
      </c>
      <c r="C11" s="48"/>
    </row>
    <row r="12" spans="1:3" x14ac:dyDescent="0.25">
      <c r="A12" s="37" t="s">
        <v>120</v>
      </c>
      <c r="B12" s="38" t="s">
        <v>154</v>
      </c>
      <c r="C12" s="36"/>
    </row>
    <row r="13" spans="1:3" ht="30" customHeight="1" x14ac:dyDescent="0.25">
      <c r="A13" s="37"/>
      <c r="B13" s="36"/>
      <c r="C13" s="36"/>
    </row>
    <row r="14" spans="1:3" ht="73.5" customHeight="1" x14ac:dyDescent="0.25">
      <c r="A14" s="37"/>
      <c r="B14" s="36"/>
      <c r="C14" s="36"/>
    </row>
    <row r="15" spans="1:3" ht="30" x14ac:dyDescent="0.25">
      <c r="A15" s="5" t="s">
        <v>46</v>
      </c>
      <c r="B15" s="41">
        <f>SUM(C17,C18,C20,C21,C23)</f>
        <v>913391069</v>
      </c>
      <c r="C15" s="42"/>
    </row>
    <row r="16" spans="1:3" ht="33.75" customHeight="1" x14ac:dyDescent="0.25">
      <c r="A16" s="43" t="s">
        <v>47</v>
      </c>
      <c r="B16" s="44" t="s">
        <v>48</v>
      </c>
      <c r="C16" s="44"/>
    </row>
    <row r="17" spans="1:3" ht="14.45" customHeight="1" x14ac:dyDescent="0.25">
      <c r="A17" s="43"/>
      <c r="B17" s="11" t="s">
        <v>139</v>
      </c>
      <c r="C17" s="6">
        <v>368881920</v>
      </c>
    </row>
    <row r="18" spans="1:3" ht="14.45" customHeight="1" x14ac:dyDescent="0.25">
      <c r="A18" s="43"/>
      <c r="B18" s="11" t="s">
        <v>138</v>
      </c>
      <c r="C18" s="6">
        <v>47639549</v>
      </c>
    </row>
    <row r="19" spans="1:3" x14ac:dyDescent="0.25">
      <c r="A19" s="43"/>
      <c r="B19" s="45" t="s">
        <v>51</v>
      </c>
      <c r="C19" s="46"/>
    </row>
    <row r="20" spans="1:3" x14ac:dyDescent="0.25">
      <c r="A20" s="43"/>
      <c r="B20" s="11" t="s">
        <v>137</v>
      </c>
      <c r="C20" s="6">
        <v>331246400</v>
      </c>
    </row>
    <row r="21" spans="1:3" x14ac:dyDescent="0.25">
      <c r="A21" s="43"/>
      <c r="B21" s="11" t="s">
        <v>113</v>
      </c>
      <c r="C21" s="6">
        <v>165623200</v>
      </c>
    </row>
    <row r="22" spans="1:3" x14ac:dyDescent="0.25">
      <c r="A22" s="43"/>
      <c r="B22" s="45" t="s">
        <v>108</v>
      </c>
      <c r="C22" s="46"/>
    </row>
    <row r="23" spans="1:3" x14ac:dyDescent="0.25">
      <c r="A23" s="43"/>
      <c r="B23" s="11"/>
      <c r="C23" s="16"/>
    </row>
    <row r="24" spans="1:3" x14ac:dyDescent="0.25">
      <c r="A24" s="5" t="s">
        <v>6</v>
      </c>
      <c r="B24" s="36" t="s">
        <v>147</v>
      </c>
      <c r="C24" s="36"/>
    </row>
    <row r="25" spans="1:3" x14ac:dyDescent="0.25">
      <c r="A25" s="5" t="s">
        <v>7</v>
      </c>
      <c r="B25" s="36" t="s">
        <v>148</v>
      </c>
      <c r="C25" s="36"/>
    </row>
    <row r="26" spans="1:3" x14ac:dyDescent="0.25">
      <c r="A26" s="5" t="s">
        <v>8</v>
      </c>
      <c r="B26" s="36" t="s">
        <v>149</v>
      </c>
      <c r="C26" s="36"/>
    </row>
    <row r="27" spans="1:3" x14ac:dyDescent="0.25">
      <c r="A27" s="5" t="s">
        <v>42</v>
      </c>
      <c r="B27" s="39" t="s">
        <v>150</v>
      </c>
      <c r="C27" s="40"/>
    </row>
    <row r="28" spans="1:3" x14ac:dyDescent="0.25">
      <c r="A28" s="5" t="s">
        <v>9</v>
      </c>
      <c r="B28" s="35" t="s">
        <v>151</v>
      </c>
      <c r="C28" s="35"/>
    </row>
    <row r="29" spans="1:3" x14ac:dyDescent="0.25">
      <c r="A29" s="5" t="s">
        <v>10</v>
      </c>
      <c r="B29" s="36" t="s">
        <v>152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9"/>
  <sheetViews>
    <sheetView zoomScale="70" zoomScaleNormal="7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9" t="s">
        <v>40</v>
      </c>
      <c r="B1" s="69"/>
      <c r="C1" s="69"/>
    </row>
    <row r="2" spans="1:3" x14ac:dyDescent="0.25">
      <c r="A2" s="13" t="s">
        <v>25</v>
      </c>
      <c r="B2" s="70" t="s">
        <v>155</v>
      </c>
      <c r="C2" s="71"/>
    </row>
    <row r="3" spans="1:3" x14ac:dyDescent="0.25">
      <c r="A3" s="5" t="s">
        <v>11</v>
      </c>
      <c r="B3" s="36" t="str">
        <f>'GENERALES NOTA 322'!B2:C2</f>
        <v>11001310303320190083300</v>
      </c>
      <c r="C3" s="36"/>
    </row>
    <row r="4" spans="1:3" x14ac:dyDescent="0.25">
      <c r="A4" s="5" t="s">
        <v>0</v>
      </c>
      <c r="B4" s="36" t="str">
        <f>'GENERALES NOTA 322'!B3:C3</f>
        <v>Juzgado 33 Civil del Circuito de Bogotá.</v>
      </c>
      <c r="C4" s="36"/>
    </row>
    <row r="5" spans="1:3" x14ac:dyDescent="0.25">
      <c r="A5" s="5" t="s">
        <v>109</v>
      </c>
      <c r="B5" s="36" t="str">
        <f>'GENERALES NOTA 322'!B4:C4</f>
        <v>Medimás E.P.S S.A.S
Estudios e Inversiones Medicas S.A.S - ESIMED S.A.
Clínica Esimed Santa Bibiana
Fundación Cardio Infantil - Instituro de Cardiología
Cafésalud E.P.S S.A. En Liquidación. 
Dr. Silvio Roberto Rosales Conde</v>
      </c>
      <c r="C5" s="36"/>
    </row>
    <row r="6" spans="1:3" x14ac:dyDescent="0.25">
      <c r="A6" s="5" t="s">
        <v>1</v>
      </c>
      <c r="B6" s="36" t="str">
        <f>'GENERALES NOTA 322'!B5:C5</f>
        <v>Jenny Consuelo Quiñones Becerra (Victima Directa)</v>
      </c>
      <c r="C6" s="36"/>
    </row>
    <row r="7" spans="1:3" x14ac:dyDescent="0.25">
      <c r="A7" s="5" t="s">
        <v>110</v>
      </c>
      <c r="B7" s="36" t="str">
        <f>'GENERALES NOTA 322'!B6:C6</f>
        <v>LLAMADA EN GARANTIA</v>
      </c>
      <c r="C7" s="36"/>
    </row>
    <row r="8" spans="1:3" x14ac:dyDescent="0.25">
      <c r="A8" s="13" t="s">
        <v>26</v>
      </c>
      <c r="B8" s="36">
        <v>22335221</v>
      </c>
      <c r="C8" s="36"/>
    </row>
    <row r="9" spans="1:3" x14ac:dyDescent="0.25">
      <c r="A9" s="13" t="s">
        <v>27</v>
      </c>
      <c r="B9" s="36" t="s">
        <v>156</v>
      </c>
      <c r="C9" s="36"/>
    </row>
    <row r="10" spans="1:3" x14ac:dyDescent="0.25">
      <c r="A10" s="13" t="s">
        <v>77</v>
      </c>
      <c r="B10" s="39">
        <v>4000000000</v>
      </c>
      <c r="C10" s="72"/>
    </row>
    <row r="11" spans="1:3" x14ac:dyDescent="0.25">
      <c r="A11" s="13" t="s">
        <v>116</v>
      </c>
      <c r="B11" s="73">
        <v>0.13</v>
      </c>
      <c r="C11" s="40"/>
    </row>
    <row r="12" spans="1:3" x14ac:dyDescent="0.25">
      <c r="A12" s="13" t="s">
        <v>60</v>
      </c>
      <c r="B12" s="52" t="s">
        <v>69</v>
      </c>
      <c r="C12" s="53"/>
    </row>
    <row r="13" spans="1:3" x14ac:dyDescent="0.25">
      <c r="A13" s="13" t="s">
        <v>28</v>
      </c>
      <c r="B13" s="36" t="s">
        <v>157</v>
      </c>
      <c r="C13" s="36"/>
    </row>
    <row r="14" spans="1:3" x14ac:dyDescent="0.25">
      <c r="A14" s="13" t="s">
        <v>29</v>
      </c>
      <c r="B14" s="36" t="s">
        <v>32</v>
      </c>
      <c r="C14" s="36"/>
    </row>
    <row r="15" spans="1:3" x14ac:dyDescent="0.25">
      <c r="A15" s="13" t="s">
        <v>30</v>
      </c>
      <c r="B15" s="36" t="s">
        <v>32</v>
      </c>
      <c r="C15" s="36"/>
    </row>
    <row r="16" spans="1:3" x14ac:dyDescent="0.25">
      <c r="A16" s="67" t="s">
        <v>31</v>
      </c>
      <c r="B16" s="36" t="s">
        <v>74</v>
      </c>
      <c r="C16" s="36"/>
    </row>
    <row r="17" spans="1:3" x14ac:dyDescent="0.25">
      <c r="A17" s="68"/>
      <c r="B17" s="9" t="s">
        <v>39</v>
      </c>
      <c r="C17" s="10" t="s">
        <v>15</v>
      </c>
    </row>
    <row r="18" spans="1:3" x14ac:dyDescent="0.25">
      <c r="A18" s="68"/>
      <c r="B18" s="11"/>
      <c r="C18" s="11"/>
    </row>
    <row r="19" spans="1:3" x14ac:dyDescent="0.25">
      <c r="A19" s="68"/>
      <c r="B19" s="11"/>
      <c r="C19" s="11"/>
    </row>
    <row r="20" spans="1:3" x14ac:dyDescent="0.25">
      <c r="A20" s="68"/>
      <c r="B20" s="11"/>
      <c r="C20" s="11"/>
    </row>
    <row r="21" spans="1:3" x14ac:dyDescent="0.25">
      <c r="A21" s="13" t="s">
        <v>24</v>
      </c>
      <c r="B21" s="36" t="s">
        <v>33</v>
      </c>
      <c r="C21" s="36"/>
    </row>
    <row r="22" spans="1:3" x14ac:dyDescent="0.25">
      <c r="A22" s="13" t="s">
        <v>61</v>
      </c>
      <c r="B22" s="52"/>
      <c r="C22" s="53"/>
    </row>
    <row r="23" spans="1:3" x14ac:dyDescent="0.25">
      <c r="A23" s="13" t="s">
        <v>16</v>
      </c>
      <c r="B23" s="36" t="s">
        <v>22</v>
      </c>
      <c r="C23" s="36"/>
    </row>
    <row r="24" spans="1:3" x14ac:dyDescent="0.25">
      <c r="A24" s="13" t="s">
        <v>75</v>
      </c>
      <c r="B24" s="36" t="s">
        <v>33</v>
      </c>
      <c r="C24" s="36"/>
    </row>
    <row r="25" spans="1:3" x14ac:dyDescent="0.25">
      <c r="A25" s="13" t="s">
        <v>38</v>
      </c>
      <c r="B25" s="36"/>
      <c r="C25" s="36"/>
    </row>
    <row r="26" spans="1:3" x14ac:dyDescent="0.25">
      <c r="A26" s="12" t="s">
        <v>76</v>
      </c>
      <c r="B26" s="36" t="s">
        <v>33</v>
      </c>
      <c r="C26" s="36"/>
    </row>
    <row r="27" spans="1:3" x14ac:dyDescent="0.25">
      <c r="A27" s="66" t="s">
        <v>64</v>
      </c>
      <c r="B27" s="66"/>
      <c r="C27" s="66"/>
    </row>
    <row r="28" spans="1:3" ht="14.45" customHeight="1" x14ac:dyDescent="0.25">
      <c r="A28" s="61" t="s">
        <v>158</v>
      </c>
      <c r="B28" s="62"/>
      <c r="C28" s="31"/>
    </row>
    <row r="29" spans="1:3" ht="14.45" customHeight="1" x14ac:dyDescent="0.25">
      <c r="A29" s="55" t="s">
        <v>159</v>
      </c>
      <c r="B29" s="56"/>
      <c r="C29" s="31" t="s">
        <v>160</v>
      </c>
    </row>
    <row r="30" spans="1:3" ht="14.45" customHeight="1" x14ac:dyDescent="0.25">
      <c r="A30" s="55" t="s">
        <v>161</v>
      </c>
      <c r="B30" s="56"/>
      <c r="C30" s="32" t="s">
        <v>160</v>
      </c>
    </row>
    <row r="31" spans="1:3" ht="14.45" customHeight="1" x14ac:dyDescent="0.25">
      <c r="A31" s="55" t="s">
        <v>162</v>
      </c>
      <c r="B31" s="56"/>
      <c r="C31" s="31" t="s">
        <v>160</v>
      </c>
    </row>
    <row r="32" spans="1:3" ht="14.45" customHeight="1" x14ac:dyDescent="0.25">
      <c r="A32" s="55" t="s">
        <v>163</v>
      </c>
      <c r="B32" s="56"/>
      <c r="C32" s="31" t="s">
        <v>160</v>
      </c>
    </row>
    <row r="33" spans="1:3" ht="14.45" customHeight="1" x14ac:dyDescent="0.25">
      <c r="A33" s="64" t="s">
        <v>164</v>
      </c>
      <c r="B33" s="65"/>
      <c r="C33" s="33"/>
    </row>
    <row r="34" spans="1:3" ht="14.45" customHeight="1" x14ac:dyDescent="0.25">
      <c r="A34" s="55" t="s">
        <v>37</v>
      </c>
      <c r="B34" s="56"/>
      <c r="C34" s="31" t="s">
        <v>160</v>
      </c>
    </row>
    <row r="35" spans="1:3" ht="14.45" customHeight="1" x14ac:dyDescent="0.25">
      <c r="A35" s="55" t="s">
        <v>36</v>
      </c>
      <c r="B35" s="56"/>
      <c r="C35" s="31" t="s">
        <v>160</v>
      </c>
    </row>
    <row r="36" spans="1:3" ht="14.45" customHeight="1" x14ac:dyDescent="0.25">
      <c r="A36" s="57" t="s">
        <v>35</v>
      </c>
      <c r="B36" s="58"/>
      <c r="C36" s="32"/>
    </row>
    <row r="37" spans="1:3" ht="14.45" customHeight="1" x14ac:dyDescent="0.25">
      <c r="A37" s="55" t="s">
        <v>13</v>
      </c>
      <c r="B37" s="56"/>
      <c r="C37" s="31" t="s">
        <v>160</v>
      </c>
    </row>
    <row r="38" spans="1:3" ht="14.45" customHeight="1" x14ac:dyDescent="0.25">
      <c r="A38" s="55" t="s">
        <v>14</v>
      </c>
      <c r="B38" s="56"/>
      <c r="C38" s="31"/>
    </row>
    <row r="39" spans="1:3" ht="14.45" customHeight="1" x14ac:dyDescent="0.25">
      <c r="A39" s="55" t="s">
        <v>34</v>
      </c>
      <c r="B39" s="56"/>
      <c r="C39" s="31" t="s">
        <v>160</v>
      </c>
    </row>
    <row r="40" spans="1:3" ht="14.45" customHeight="1" x14ac:dyDescent="0.25">
      <c r="A40" s="39" t="s">
        <v>94</v>
      </c>
      <c r="B40" s="40"/>
      <c r="C40" s="33"/>
    </row>
    <row r="41" spans="1:3" ht="14.45" customHeight="1" x14ac:dyDescent="0.25">
      <c r="A41" s="34" t="s">
        <v>106</v>
      </c>
      <c r="B41" s="34"/>
      <c r="C41" s="34"/>
    </row>
    <row r="42" spans="1:3" x14ac:dyDescent="0.25">
      <c r="A42" s="63" t="s">
        <v>88</v>
      </c>
      <c r="B42" s="63"/>
      <c r="C42" s="63"/>
    </row>
    <row r="43" spans="1:3" x14ac:dyDescent="0.25">
      <c r="A43" s="59" t="s">
        <v>89</v>
      </c>
      <c r="B43" s="59"/>
      <c r="C43" s="11"/>
    </row>
    <row r="44" spans="1:3" x14ac:dyDescent="0.25">
      <c r="A44" s="59" t="s">
        <v>90</v>
      </c>
      <c r="B44" s="59"/>
      <c r="C44" s="11"/>
    </row>
    <row r="45" spans="1:3" x14ac:dyDescent="0.25">
      <c r="A45" s="59" t="s">
        <v>91</v>
      </c>
      <c r="B45" s="59"/>
      <c r="C45" s="11"/>
    </row>
    <row r="46" spans="1:3" x14ac:dyDescent="0.25">
      <c r="A46" s="59" t="s">
        <v>92</v>
      </c>
      <c r="B46" s="59"/>
      <c r="C46" s="11"/>
    </row>
    <row r="47" spans="1:3" x14ac:dyDescent="0.25">
      <c r="A47" s="59" t="s">
        <v>93</v>
      </c>
      <c r="B47" s="59"/>
      <c r="C47" s="11"/>
    </row>
    <row r="48" spans="1:3" x14ac:dyDescent="0.25">
      <c r="A48" s="59" t="s">
        <v>95</v>
      </c>
      <c r="B48" s="59"/>
      <c r="C48" s="11"/>
    </row>
    <row r="49" spans="1:3" x14ac:dyDescent="0.25">
      <c r="A49" s="59" t="s">
        <v>96</v>
      </c>
      <c r="B49" s="59"/>
      <c r="C49" s="11"/>
    </row>
    <row r="50" spans="1:3" x14ac:dyDescent="0.25">
      <c r="A50" s="59" t="s">
        <v>97</v>
      </c>
      <c r="B50" s="59"/>
      <c r="C50" s="11"/>
    </row>
    <row r="51" spans="1:3" x14ac:dyDescent="0.25">
      <c r="A51" s="59" t="s">
        <v>98</v>
      </c>
      <c r="B51" s="59"/>
      <c r="C51" s="11"/>
    </row>
    <row r="52" spans="1:3" x14ac:dyDescent="0.25">
      <c r="A52" s="59" t="s">
        <v>99</v>
      </c>
      <c r="B52" s="59"/>
      <c r="C52" s="11"/>
    </row>
    <row r="53" spans="1:3" x14ac:dyDescent="0.25">
      <c r="A53" s="59" t="s">
        <v>100</v>
      </c>
      <c r="B53" s="59"/>
      <c r="C53" s="11"/>
    </row>
    <row r="54" spans="1:3" x14ac:dyDescent="0.25">
      <c r="A54" s="59" t="s">
        <v>101</v>
      </c>
      <c r="B54" s="59"/>
      <c r="C54" s="11"/>
    </row>
    <row r="55" spans="1:3" x14ac:dyDescent="0.25">
      <c r="A55" s="59" t="s">
        <v>102</v>
      </c>
      <c r="B55" s="59"/>
      <c r="C55" s="11"/>
    </row>
    <row r="56" spans="1:3" x14ac:dyDescent="0.25">
      <c r="A56" s="59" t="s">
        <v>103</v>
      </c>
      <c r="B56" s="59"/>
      <c r="C56" s="11"/>
    </row>
    <row r="57" spans="1:3" x14ac:dyDescent="0.25">
      <c r="A57" s="59" t="s">
        <v>104</v>
      </c>
      <c r="B57" s="59"/>
      <c r="C57" s="11"/>
    </row>
    <row r="58" spans="1:3" x14ac:dyDescent="0.25">
      <c r="A58" s="59" t="s">
        <v>105</v>
      </c>
      <c r="B58" s="59"/>
      <c r="C58" s="11"/>
    </row>
    <row r="59" spans="1:3" x14ac:dyDescent="0.25">
      <c r="A59" s="60"/>
      <c r="B59" s="60"/>
      <c r="C59" s="11"/>
    </row>
  </sheetData>
  <mergeCells count="55">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7:B47"/>
    <mergeCell ref="A42:C42"/>
    <mergeCell ref="A43:B43"/>
    <mergeCell ref="A44:B44"/>
    <mergeCell ref="A45:B45"/>
    <mergeCell ref="A46:B46"/>
    <mergeCell ref="A30:B30"/>
    <mergeCell ref="A31:B31"/>
    <mergeCell ref="A32:B32"/>
    <mergeCell ref="A38:B38"/>
    <mergeCell ref="A39:B39"/>
    <mergeCell ref="A40:B40"/>
    <mergeCell ref="A33:B33"/>
    <mergeCell ref="A34:B34"/>
    <mergeCell ref="A55:B55"/>
    <mergeCell ref="A56:B56"/>
    <mergeCell ref="A57:B57"/>
    <mergeCell ref="A58:B58"/>
    <mergeCell ref="A59:B59"/>
    <mergeCell ref="A35:B35"/>
    <mergeCell ref="A36:B36"/>
    <mergeCell ref="A37:B37"/>
    <mergeCell ref="A54:B54"/>
    <mergeCell ref="A48:B48"/>
    <mergeCell ref="A49:B49"/>
    <mergeCell ref="A50:B50"/>
    <mergeCell ref="A51:B51"/>
    <mergeCell ref="A52:B52"/>
    <mergeCell ref="A53:B53"/>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2" sqref="B2:C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9" t="s">
        <v>43</v>
      </c>
      <c r="B1" s="69"/>
      <c r="C1" s="69"/>
    </row>
    <row r="2" spans="1:6" x14ac:dyDescent="0.25">
      <c r="A2" s="20" t="s">
        <v>25</v>
      </c>
      <c r="B2" s="78" t="s">
        <v>155</v>
      </c>
      <c r="C2" s="79"/>
    </row>
    <row r="3" spans="1:6" x14ac:dyDescent="0.25">
      <c r="A3" s="21" t="s">
        <v>11</v>
      </c>
      <c r="B3" s="80" t="str">
        <f>'GENERALES NOTA 322'!B2:C2</f>
        <v>11001310303320190083300</v>
      </c>
      <c r="C3" s="80"/>
    </row>
    <row r="4" spans="1:6" x14ac:dyDescent="0.25">
      <c r="A4" s="21" t="s">
        <v>0</v>
      </c>
      <c r="B4" s="80" t="str">
        <f>'GENERALES NOTA 322'!B3:C3</f>
        <v>Juzgado 33 Civil del Circuito de Bogotá.</v>
      </c>
      <c r="C4" s="80"/>
    </row>
    <row r="5" spans="1:6" x14ac:dyDescent="0.25">
      <c r="A5" s="21" t="s">
        <v>109</v>
      </c>
      <c r="B5" s="80" t="str">
        <f>'GENERALES NOTA 322'!B4:C4</f>
        <v>Medimás E.P.S S.A.S
Estudios e Inversiones Medicas S.A.S - ESIMED S.A.
Clínica Esimed Santa Bibiana
Fundación Cardio Infantil - Instituro de Cardiología
Cafésalud E.P.S S.A. En Liquidación. 
Dr. Silvio Roberto Rosales Conde</v>
      </c>
      <c r="C5" s="80"/>
    </row>
    <row r="6" spans="1:6" ht="14.45" customHeight="1" x14ac:dyDescent="0.25">
      <c r="A6" s="21" t="s">
        <v>1</v>
      </c>
      <c r="B6" s="80" t="str">
        <f>'GENERALES NOTA 322'!B5:C5</f>
        <v>Jenny Consuelo Quiñones Becerra (Victima Directa)</v>
      </c>
      <c r="C6" s="80"/>
    </row>
    <row r="7" spans="1:6" x14ac:dyDescent="0.25">
      <c r="A7" s="21" t="s">
        <v>110</v>
      </c>
      <c r="B7" s="80" t="str">
        <f>'GENERALES NOTA 322'!B6:C6</f>
        <v>LLAMADA EN GARANTIA</v>
      </c>
      <c r="C7" s="80"/>
    </row>
    <row r="8" spans="1:6" ht="30" x14ac:dyDescent="0.25">
      <c r="A8" s="21" t="s">
        <v>46</v>
      </c>
      <c r="B8" s="74">
        <f>'GENERALES NOTA 322'!B15:C15</f>
        <v>913391069</v>
      </c>
      <c r="C8" s="75"/>
    </row>
    <row r="9" spans="1:6" x14ac:dyDescent="0.25">
      <c r="A9" s="81" t="s">
        <v>47</v>
      </c>
      <c r="B9" s="82" t="s">
        <v>48</v>
      </c>
      <c r="C9" s="83"/>
    </row>
    <row r="10" spans="1:6" x14ac:dyDescent="0.25">
      <c r="A10" s="81"/>
      <c r="B10" s="22" t="s">
        <v>49</v>
      </c>
      <c r="C10" s="19">
        <f>'GENERALES NOTA 322'!C17</f>
        <v>368881920</v>
      </c>
    </row>
    <row r="11" spans="1:6" x14ac:dyDescent="0.25">
      <c r="A11" s="81"/>
      <c r="B11" s="22" t="s">
        <v>50</v>
      </c>
      <c r="C11" s="19">
        <f>'GENERALES NOTA 322'!C18</f>
        <v>47639549</v>
      </c>
    </row>
    <row r="12" spans="1:6" x14ac:dyDescent="0.25">
      <c r="A12" s="81"/>
      <c r="B12" s="82"/>
      <c r="C12" s="83"/>
    </row>
    <row r="13" spans="1:6" x14ac:dyDescent="0.25">
      <c r="A13" s="81"/>
      <c r="B13" s="22" t="s">
        <v>112</v>
      </c>
      <c r="C13" s="24">
        <v>331242400</v>
      </c>
    </row>
    <row r="14" spans="1:6" x14ac:dyDescent="0.25">
      <c r="A14" s="81"/>
      <c r="B14" s="22" t="s">
        <v>113</v>
      </c>
      <c r="C14" s="24">
        <v>165623200</v>
      </c>
      <c r="E14" t="s">
        <v>59</v>
      </c>
      <c r="F14" s="17">
        <v>0.7</v>
      </c>
    </row>
    <row r="15" spans="1:6" x14ac:dyDescent="0.25">
      <c r="A15" s="23" t="s">
        <v>44</v>
      </c>
      <c r="B15" s="78" t="s">
        <v>57</v>
      </c>
      <c r="C15" s="79"/>
    </row>
    <row r="16" spans="1:6" ht="15" customHeight="1" x14ac:dyDescent="0.25">
      <c r="A16" s="21" t="s">
        <v>45</v>
      </c>
      <c r="B16" s="76" t="s">
        <v>166</v>
      </c>
      <c r="C16" s="77"/>
    </row>
    <row r="17" spans="1:3" ht="28.5" customHeight="1" x14ac:dyDescent="0.25">
      <c r="A17" s="14" t="s">
        <v>52</v>
      </c>
      <c r="B17" s="86">
        <f>((C19+C20+C22+C23)-C26)*C25*C27</f>
        <v>734747786</v>
      </c>
      <c r="C17" s="86"/>
    </row>
    <row r="18" spans="1:3" x14ac:dyDescent="0.25">
      <c r="A18" s="23" t="s">
        <v>53</v>
      </c>
      <c r="B18" s="84" t="s">
        <v>48</v>
      </c>
      <c r="C18" s="85"/>
    </row>
    <row r="19" spans="1:3" x14ac:dyDescent="0.25">
      <c r="A19" s="92"/>
      <c r="B19" s="22" t="s">
        <v>49</v>
      </c>
      <c r="C19" s="19">
        <v>683492858</v>
      </c>
    </row>
    <row r="20" spans="1:3" x14ac:dyDescent="0.25">
      <c r="A20" s="93"/>
      <c r="B20" s="22" t="s">
        <v>50</v>
      </c>
      <c r="C20" s="19">
        <v>40498999</v>
      </c>
    </row>
    <row r="21" spans="1:3" x14ac:dyDescent="0.25">
      <c r="A21" s="93"/>
      <c r="B21" s="82" t="s">
        <v>51</v>
      </c>
      <c r="C21" s="83"/>
    </row>
    <row r="22" spans="1:3" x14ac:dyDescent="0.25">
      <c r="A22" s="93"/>
      <c r="B22" s="22" t="s">
        <v>112</v>
      </c>
      <c r="C22" s="19">
        <v>50000000</v>
      </c>
    </row>
    <row r="23" spans="1:3" ht="45" x14ac:dyDescent="0.25">
      <c r="A23" s="93"/>
      <c r="B23" s="22" t="s">
        <v>114</v>
      </c>
      <c r="C23" s="19">
        <v>50000000</v>
      </c>
    </row>
    <row r="24" spans="1:3" x14ac:dyDescent="0.25">
      <c r="A24" s="93"/>
      <c r="B24" s="82" t="s">
        <v>115</v>
      </c>
      <c r="C24" s="83"/>
    </row>
    <row r="25" spans="1:3" x14ac:dyDescent="0.25">
      <c r="A25" s="25"/>
      <c r="B25" s="22" t="s">
        <v>127</v>
      </c>
      <c r="C25" s="26">
        <v>1</v>
      </c>
    </row>
    <row r="26" spans="1:3" x14ac:dyDescent="0.25">
      <c r="A26" s="27"/>
      <c r="B26" s="22" t="s">
        <v>116</v>
      </c>
      <c r="C26" s="28">
        <v>89244071</v>
      </c>
    </row>
    <row r="27" spans="1:3" x14ac:dyDescent="0.25">
      <c r="A27" s="27"/>
      <c r="B27" s="22" t="s">
        <v>135</v>
      </c>
      <c r="C27" s="26">
        <v>1</v>
      </c>
    </row>
    <row r="28" spans="1:3" x14ac:dyDescent="0.25">
      <c r="A28" s="18" t="s">
        <v>107</v>
      </c>
      <c r="B28" s="86">
        <f>IFERROR(B17*(VLOOKUP(B15,Hoja2!$G$1:$H$6,2,0)),16666)</f>
        <v>16666</v>
      </c>
      <c r="C28" s="86"/>
    </row>
    <row r="29" spans="1:3" ht="30" x14ac:dyDescent="0.25">
      <c r="A29" s="21" t="s">
        <v>54</v>
      </c>
      <c r="B29" s="87" t="s">
        <v>167</v>
      </c>
      <c r="C29" s="88"/>
    </row>
    <row r="30" spans="1:3" ht="30" x14ac:dyDescent="0.25">
      <c r="A30" s="21" t="s">
        <v>55</v>
      </c>
      <c r="B30" s="89" t="s">
        <v>165</v>
      </c>
      <c r="C30" s="90"/>
    </row>
    <row r="31" spans="1:3" ht="18.75" x14ac:dyDescent="0.25">
      <c r="A31" s="29" t="s">
        <v>117</v>
      </c>
      <c r="B31" s="29"/>
      <c r="C31" s="29"/>
    </row>
    <row r="32" spans="1:3" x14ac:dyDescent="0.25">
      <c r="A32" s="30" t="s">
        <v>118</v>
      </c>
      <c r="B32" s="91"/>
      <c r="C32" s="91"/>
    </row>
    <row r="33" spans="1:3" x14ac:dyDescent="0.25">
      <c r="A33" s="30" t="s">
        <v>119</v>
      </c>
      <c r="B33" s="91"/>
      <c r="C33" s="91"/>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9" t="s">
        <v>56</v>
      </c>
      <c r="B1" s="69"/>
      <c r="C1" s="69"/>
    </row>
    <row r="2" spans="1:3" ht="17.100000000000001" customHeight="1" x14ac:dyDescent="0.25">
      <c r="A2" s="13" t="s">
        <v>25</v>
      </c>
      <c r="B2" s="70" t="str">
        <f>'[2]AUTOS NOTA 321'!B2:C2</f>
        <v xml:space="preserve">SINIESTRO   LEGIS </v>
      </c>
      <c r="C2" s="71"/>
    </row>
    <row r="3" spans="1:3" ht="15.95" customHeight="1" x14ac:dyDescent="0.25">
      <c r="A3" s="5" t="s">
        <v>11</v>
      </c>
      <c r="B3" s="36" t="str">
        <f>'GENERALES NOTA 322'!B2:C2</f>
        <v>11001310303320190083300</v>
      </c>
      <c r="C3" s="36"/>
    </row>
    <row r="4" spans="1:3" x14ac:dyDescent="0.25">
      <c r="A4" s="5" t="s">
        <v>0</v>
      </c>
      <c r="B4" s="36" t="str">
        <f>'GENERALES NOTA 322'!B3:C3</f>
        <v>Juzgado 33 Civil del Circuito de Bogotá.</v>
      </c>
      <c r="C4" s="36"/>
    </row>
    <row r="5" spans="1:3" ht="29.1" customHeight="1" x14ac:dyDescent="0.25">
      <c r="A5" s="5" t="s">
        <v>109</v>
      </c>
      <c r="B5" s="36" t="str">
        <f>'GENERALES NOTA 322'!B4:C4</f>
        <v>Medimás E.P.S S.A.S
Estudios e Inversiones Medicas S.A.S - ESIMED S.A.
Clínica Esimed Santa Bibiana
Fundación Cardio Infantil - Instituro de Cardiología
Cafésalud E.P.S S.A. En Liquidación. 
Dr. Silvio Roberto Rosales Conde</v>
      </c>
      <c r="C5" s="36"/>
    </row>
    <row r="6" spans="1:3" x14ac:dyDescent="0.25">
      <c r="A6" s="5" t="s">
        <v>1</v>
      </c>
      <c r="B6" s="36" t="str">
        <f>'GENERALES NOTA 322'!B5:C5</f>
        <v>Jenny Consuelo Quiñones Becerra (Victima Directa)</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94"/>
      <c r="C9" s="94"/>
    </row>
    <row r="10" spans="1:3" x14ac:dyDescent="0.25">
      <c r="A10" s="15" t="s">
        <v>122</v>
      </c>
      <c r="B10" s="36"/>
      <c r="C10" s="36"/>
    </row>
    <row r="11" spans="1:3" ht="30" x14ac:dyDescent="0.25">
      <c r="A11" s="15" t="s">
        <v>123</v>
      </c>
      <c r="B11" s="95"/>
      <c r="C11" s="60"/>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60"/>
      <c r="C16" s="60"/>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Marlyn Katherine Rodríguez Rincon</cp:lastModifiedBy>
  <dcterms:created xsi:type="dcterms:W3CDTF">2020-12-07T14:41:17Z</dcterms:created>
  <dcterms:modified xsi:type="dcterms:W3CDTF">2024-05-24T18:04:15Z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