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DANIEL RIVERA/"/>
    </mc:Choice>
  </mc:AlternateContent>
  <xr:revisionPtr revIDLastSave="9" documentId="8_{E79BD946-28C4-1B4A-AABE-3B35010264E2}" xr6:coauthVersionLast="47" xr6:coauthVersionMax="47" xr10:uidLastSave="{7402A31C-1364-6241-BADA-866D127B9D9A}"/>
  <bookViews>
    <workbookView xWindow="0" yWindow="0" windowWidth="28800" windowHeight="18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8" l="1"/>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<sst xmlns="http://schemas.openxmlformats.org/spreadsheetml/2006/main" count="243" uniqueCount="184">
  <si>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</si>
  <si>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</si>
  <si>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</si>
  <si>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</si>
  <si>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</si>
  <si>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</si>
  <si>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</si>
  <si>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</si>
  <si>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</si>
  <si>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</si>
  <si>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</si>
  <si>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</si>
  <si>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</si>
  <si>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</si>
  <si>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</si>
  <si>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</si>
  <si>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</si>
  <si>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</si>
  <si>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</si>
  <si>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</si>
  <si>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</si>
  <si>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</si>
  <si>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</si>
  <si>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</si>
  <si>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</si>
  <si>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</si>
  <si>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</si>
  <si>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</si>
  <si>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</si>
  <si>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</si>
  <si>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</si>
  <si>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</si>
  <si>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</si>
  <si>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</si>
  <si>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</si>
  <si>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</si>
  <si>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</si>
  <si>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</si>
  <si>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</si>
  <si>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</si>
  <si>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</si>
  <si>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</si>
  <si>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</si>
  <si>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</si>
  <si>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</si>
  <si>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</si>
  <si>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</si>
  <si>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</si>
  <si>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</si>
  <si>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</si>
  <si>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</si>
  <si>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</si>
  <si>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</si>
  <si>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</si>
  <si>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</si>
  <si>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</si>
  <si>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</si>
  <si>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</si>
  <si>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</si>
  <si>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</si>
  <si>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</si>
  <si>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</si>
  <si>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</si>
  <si>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</si>
  <si>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</si>
  <si>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</si>
  <si>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</si>
  <si>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</si>
  <si>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</si>
  <si>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</si>
  <si>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</si>
  <si>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</si>
  <si>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</si>
  <si>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</si>
  <si>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</si>
  <si>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</si>
  <si>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</si>
  <si>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</si>
  <si>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</si>
  <si>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</si>
  <si>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</si>
  <si>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</si>
  <si>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</si>
  <si>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</si>
  <si>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</si>
  <si>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</si>
  <si>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</si>
  <si>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</si>
  <si>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</si>
  <si>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</si>
  <si>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</si>
  <si>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</si>
  <si>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</si>
  <si>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</si>
  <si>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</si>
  <si>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</si>
  <si>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</si>
  <si>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</si>
  <si>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</si>
  <si>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</si>
  <si>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</si>
  <si>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</si>
  <si>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</si>
  <si>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</si>
  <si>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</si>
  <si>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</si>
  <si>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</si>
  <si>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</si>
  <si>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</si>
  <si>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</si>
  <si>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</si>
  <si>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</si>
  <si>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</si>
  <si>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</si>
  <si>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</si>
  <si>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</si>
  <si>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</si>
  <si>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</si>
  <si>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</si>
  <si>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</si>
  <si>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</si>
  <si>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</si>
  <si>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</si>
  <si>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</si>
  <si>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</si>
  <si>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</si>
  <si>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</si>
  <si>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</si>
  <si>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</si>
  <si>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</si>
  <si>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</si>
  <si>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</si>
  <si>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</si>
  <si>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</si>
  <si>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</si>
  <si>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</si>
  <si>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</si>
  <si>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</si>
  <si>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</si>
  <si>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</si>
  <si>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</si>
  <si>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</si>
  <si>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</si>
  <si>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</si>
  <si>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</si>
  <si>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</si>
  <si>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</si>
  <si>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</si>
  <si>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</si>
  <si>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</si>
  <si>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</si>
  <si>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</si>
  <si>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</si>
  <si>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</si>
  <si>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</si>
  <si>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</si>
  <si>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11001310304920220007700</t>
  </si>
  <si>
    <t>49 CIVIL DEL CIRCUITO DE BOGOTÁ</t>
  </si>
  <si>
    <t>N/A</t>
  </si>
  <si>
    <t>31 de octubre de 2019</t>
  </si>
  <si>
    <t>No aplica - Se solicitaron medidas cautelares</t>
  </si>
  <si>
    <t>RCR388</t>
  </si>
  <si>
    <t>22 de abril de 2022</t>
  </si>
  <si>
    <t>022524101/0</t>
  </si>
  <si>
    <t>Claudia María Ossa Castrillon</t>
  </si>
  <si>
    <t>APJ31169-86130035</t>
  </si>
  <si>
    <t xml:space="preserve">022524101/0	</t>
  </si>
  <si>
    <t>X</t>
  </si>
  <si>
    <t>Jairo David Ramírez Ossa (conductor)
Claudia Maria Ossa (asegurada)
Allianz Seguros S.A.</t>
  </si>
  <si>
    <t xml:space="preserve">Daniel Stiven Rivera
Yuliet María Calderón </t>
  </si>
  <si>
    <t xml:space="preserve">Daniel Rivera: 1.072.073.763
Yuliet Calderón: 1.007.538.691
</t>
  </si>
  <si>
    <t xml:space="preserve">Diagonal 64Sur #73h -35 Barrio Perdomo
</t>
  </si>
  <si>
    <t>danielstivenriveramedina@gmail.com
yulietmariacalderon@hotmail.com</t>
  </si>
  <si>
    <t>Solteros</t>
  </si>
  <si>
    <t>Daniel Rivera 27 de junio de 1997
Yuliet Calderón 01 de mayo 2000</t>
  </si>
  <si>
    <t>Daniel Rivera: 24
Yuliet Calderón: 19</t>
  </si>
  <si>
    <t>Daniel Rivera: Electricista
Yuliet Calderón: No relaciona</t>
  </si>
  <si>
    <t>1. El 31 de octubre de 2019, el señor Daniel Stiven Rivera en calidad de conductor y la señora Yuliet Calderón el calidad de parrillera se movilizaban en la motocicleta de placas OVF-18C por la intersección carrera 14 con Calle 60 a las 8:38 p.m., sentido Norte -Sur cuando colisiónó con el vehículo de placas RCR-388 que se desplazaba por la carrera 14 con Calle 60 en sentido Sur- Norte. Este último conducido por el señor Jairo David Ramírez Ossa. 
2. En el Informe Policial de Accidente de Tránsito se estableció como hipótesos la causal No. 147: "Por establecer quien omite semáforo en rojo". 
3. Por otra parte, con el libelo de la demanda se aportó un video en el que queda registrado que el vehículo asegurado hizo un giro prohibido y como consecuencia de ello se produjo el accidente.
4. Como consecuencia del accidente de tránsito, el señor Daniel Rivera Medina sufrió lesiones que derivaron en una PCL del 27,75 %. y la señora Yuliet Calderon fue calificada con una PCL de 12,90%</t>
  </si>
  <si>
    <t>08 de noviembre de 2023</t>
  </si>
  <si>
    <t>06 de diciembre de 2023</t>
  </si>
  <si>
    <t xml:space="preserve">La contingencia se califica como PROBABLE por las siguientes razones: 
La Póliza de Seguro No. 0225241010, cuya asegrada es Claudia María Ossa, presta cobertura temporal y material, de conformidad con los hechos y pretensiones expuestas en el líbelo de la demanda. Frente a la cobertura temporal, debe señalarse que la ocurrencia del accidente de tránsito (31 de octubre de 2019) se encuentra dentro de la delimitación temporal de la Póliza en mención comprendida desde el 19 de septiembre de 2019 hasta el 30 de septiembre de 2020, bajo la modalidad de ocurrencia. Aunado a ello, presta cobertura material en tanto ampara la responsabilidad civil extracontractual, pretensión que se le endilga al extremo pasivo.
Por otro lado, frente a la responsabilidad del asegurado, debe decirse que existen elementos probatorios  que acreditan que hubo responsabilidad del conductor del vehículo asegurado en la ocurrencia del accidente de tránsito. Si bien en el Informe Policial de Accidente de Tránsito no se estableció una causa probable del accidente de tránsito del 31 de octubre de 2019, lo cierto es que el extremo actor aportó con el libelo de la demanda un video que acredita que la conducta desplegada por el conductor del vehículo asegurado fue determinante para la ocurrencia del accidente de tránsito, cuando realizó un giro prohibido a la izquierda, invadiendo así la calzada vehícular por donde se desplazaba el señor Daniel Rivera y la señora Yuliet Calderón en su motocicleta. Aunado a lo anterior, en la grabación del accidente está acreditado que para el momento de la colisión, la luz verde del semáforo habilitaba el paso a los vehículos que se desplazaban por la carrera 14 y no, para quienes como el vehículo asegurado se pretendían movilizar por la calle 60.  No obstante, a través del video del accidente es posible advertir que señor Rivera no disminuyó la velocidad cuando de su motocicleta aproximaba a la intersección, como lo ordena el artículo 74 de la Ley 769 de 2002. Situación que podría derivar en una concurrencia de culpas. En suma, de las pruebas que obran en el expediente está acreditada la responsabilidad en cabeza del vehículo asegurado y por sustracción de materia, también de la compañía de seguros. Lo anterior, sin perjuicio del caracter contingente del proceso. </t>
  </si>
  <si>
    <t>EXCEPCIONES FRENTE A LA DEMANDA INTERPUESTA POR DANIEL RIVERA Y OTROS
EXCEPCIONES DE FONDO FRENTE AL ACCIDENTE DE TRÁNSITO:
1.	INEXISTENCIA DE RESPONSABILIDAD A CARGO DE LOS DEMANDADOS POR LA FALTA DE ACREDITACIÓN DEL NEXO CAUSAL.
2.	INEXISTENCIA DE RESPONSABILIDAD DE LA PARTE DEMANDADA, COMO CONSECUENCIA DEL HECHO EXCLUSIVO DE LA VÍCTIMA.
3.	REDUCCIÓN DE LA INDEMNIZACIÓN COMO CONSECUENCIA DE LA INCIDENCIA DE LA CONDUCTA DE LA VÍCTIMA EN LA PRODUCCIÓN DEL DAÑO. 
4.	IMPROCEDENCIA DEL RECONOCIMIENTO DE LUCRO CESANTE. 
5.	TASACIÓN EXORBITANTE DEL DAÑO MORAL.
6.	IMPROCEDENCIA DEL RECONOCIMIENTO DEL DAÑO A LA VIDA EN RELACIÓN FRENTE A LOS PADRES, HERMANOS Y ABUELAS DE LA VÍCTIMA.
7.	TASACIÓN EXORBITANTE DEL DAÑO MORAL.
8.	GENÉRICA O INNOMINADA.
EXCEPCIONES DE FONDO FRENTE AL CONTRATO DE SEGURO:
1.	INEXISTENCIA DE OBLIGACIÓN DE INDEMNIZAR A CARGO DE ALLIANZ SEGUROS S.A. POR INCUMPLIMIENTO DE LAS CARGAS DEL ARTÍCULO 1077 DEL CÓDIGO DE COMERCIO.
2.	PRESCRIPCIÓN ORDINARIA DE LA ACCIÓN DERIVADA DEL CONTRATO DE SEGURO. 
3.	RIESGOS EXPRESAMENTE EXCLUIDOS EN LA PÓLIZA DE SEGURO NO. 0225241010.
4.	CARÁCTER MERAMENTE INNDEMNIZATORIO QUE REVISTEN LOS CONTRATOS DE SEGUROS.
5.	E CUALQUIER CASO, DE NINGUNA FORMA SE PODRÁ EXCEDER EL LÍMITE DEL VALOR ASEGURADO.
6.	GENÉRICA O INNOMINADA.
EXEPCIONES FRENTE AL LLAMAMIENTO EN GARANTÍA
1.	FALTA DE LEGITIMACIÓN EN LA CAUSA PARA PROMOVER EL LLAMAMIENTO EN GARANTÍA POR PARTE DE JAIRO DAVID RAMÍREZ OSSA
2.	FALTA DE LEGITIMACIÓN EN LA CAUSA POR PASIVA DE ALLIANZ SEGUROS S.A. RESPECTO AL LLAMAMIENTO EN GARANTÍA FORMULADO POR JAIRO DAVID RAMÍREZ OSSA.
3.	FALTA DE COBERTURA MATERIAL DEL CONTRATO DE SEGURO FRENTE AL SEÑOR JAIRO DAVID RAMÍREZ OSSA
4.	INEXISTENCIA DE OBLIGACIÓN DE INDEMNIZAR A CARGO DE ALLIANZ SEGUROS S.A POR FALTA DE REALIZACIÓN DEL RIESGO ASEGURADO
5.	RIESGOS EXPRESAMENTE EXCLUIDOS EN LA PÓLIZA DE SEGURO 022524101/0
6.	CARÁCTER MERAMENTE INDEMNIZATORIO QUE REVISTEN LOS CONTRATOS DE SEGUROS. 
7.	EN CUALQUIER CASO, DE NINGUNA FORMA SE PODRÁ EXCEDER EL LÍMITE DEL VALOR ASEGURADO. 
8.	PRESCRIPCIÓN DERIVADA DE LA ACCIÓN DEL CONTRATO DE SEGURO
9.	GENÉRICA O INNOMINADA 
EXCEPCIONES FRENTE A LA DEMANDA INTERPUESTA POR YULIET CALDERON
EXCEPCIONES DE FONDO FRENTE AL ACCIDENTE DE TRÁNSITO:
1.	INEXISTENCIA DE RESPONSABILIDAD A CARGO DE LOS DEMANDADOS POR LA FALTA DE ACREDITACIÓN DEL NEXO CAUSAL.
2.	INEXISTENCIA DE RESPONSABILIDAD DE LA PARTE DEMANDADA, COMO CONSECUENCIA DEL HECHO DE UN TERCERO.
3.	REDUCCIÓN DE LA INDEMNIZACIÓN COMO CONSECUENCIA DE LA INCIDENCIA DE LA CONDUCTA DE LA VÍCTIMA EN LA PRODUCCIÓN DEL DAÑO. 
4.	TASACIÓN EXORBITANTE DEL DAÑO MORAL.
5.	IMPROCEDENCIA DEL RECONOCIMIENTO DEL DAÑO A LA VIDA EN RELACIÓN
6.	GENÉRICA O INNOMINADA.
EXCEPCIONES DE FONDO FRENTE AL CONTRATO DE SEGURO:
1.	INEXISTENCIA DE OBLIGACIÓN DE INDEMNIZAR A CARGO DE ALLIANZ SEGUROS S.A. POR INCUMPLIMIENTO DE LAS CARGAS DEL ARTÍCULO 1077 DEL CÓDIGO DE COMERCIO.
2.	PRESCRIPCIÓN ORDINARIA DE LA ACCIÓN DERIVADA DEL CONTRATO DE SEGURO. 
3.	RIESGOS EXPRESAMENTE EXCLUIDOS EN LA PÓLIZA DE SEGURO NO. 0225241010.
4.	CARÁCTER MERAMENTE INNDEMNIZATORIO QUE REVISTEN LOS CONTRATOS DE SEGUROS.
5.	E CUALQUIER CASO, DE NINGUNA FORMA SE PODRÁ EXCEDER EL LÍMITE DEL VALOR ASEGURADO.
6.	GENÉRICA O INNOMINADA.</t>
  </si>
  <si>
    <t>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t>
  </si>
  <si>
    <t>Se reconocerá la suma total de $354.332.162 que se estimaron bajo las siguientes consideraciones: 
1. Lucro Cesante: Se reconocerá como lucro cesante la suma de $ 118.815.202 a título de lucro cesante consolidado y futuro, en aplicación a la fórmula establecida por las altas Cortes. Al aplicar la fórmula prevista por el alto tribunal se tendrá como ingreso la suma de $1.391.311 teniendo en cuenta el certificado que obra en el expdiente. En ese sentido se estima el monto de $26.104.374 como lucro cesante consolidado y la suma de $92.710.828 como lucro cesante futuro.
2. Daño Moral: Se estimo la suma de $269.600.000, discriminada de la siguiente manera:
-	Daniel Rivera, en calidad de víctima directa: $33.000.000
-	María Ilda Medina, en calidad de madre de la víctima: $33.000.000
-	José Daniel Rivera, en calidad de padre de la víctima: $33.000.000
-	Jefferson Rivera, en calidad de hermano de la víctima: $16.650.000
-	Ingrid Rivera, en calidad de hermana de la víctima: $16.650.000
-	María Inés Martínez, en calidad de abuela de la víctima: $16.650.000
-	Blanca María Martín, en calidad de abuela de la víctima: $16.650.000
-	Yuliet María Calderón el calidad de víctima directa: $20.000.000
-	Thiago Joel Rivera, en calidad de hijo de la víctima: $20.000.000
-	Martha Lucía Londoño, en calidad de madre de la víctima: $20.000.000
-	Sandra Milena Londoño,  en calidad de hermana de la víctima: $11.000.000
-	Natalia Londoño Cardona,  en calidad de hermana de la víctima: $11.000.000
-	Joan Sebastián Londoño, en calidad de hermano de la víctima: $11.000.000
-	Marcela Londoño, en calidad de hermana de la víctima: $11.000.000
Este valor se fijó en proporción al criterio jurisprudencial de la Corte Suprema de Justicia (Sentencia del 23/05/2018, MP: Aroldo Wilson Quiroz) en el que se ha establecido un rango entre $50.000.000 y $60.000.0000 para resarcir a la víctima cuando  las lesiones generan daños permanentes en la vida de la víctima y generan una pérdida de capacidad laboral del 50 % o más. Lo anterior, en consideración a que el señor Daniel Rivera fue calificado con una PCL de 27,75% y la señora Yuliet Cardona fue calificada con una PCL de 12,90%.
3. Daño a la vida en relación: Se estimo la suma de $54.500.000, discriminada de la siguiente manera:
-	Daniel Rivera, en calidad de víctima directa: $27.500.000
-	Yuliet María Calderón el calidad de víctima directa: $16.000.000
-	Thiago Joel Rivera, en calidad de hijo de la víctima: 11.000.000
Este valor se fijó en proporción al criterio jurisprudencial de la Corte Suprema de Justicia (Sentencia del 08/09/2021, MP: Aroldo Wilson Quiroz) en el que se ha establecido un la suma de $50.000.000 para resarcir a la víctima y sus familiares cuando  las lesiones generan daños permanentes en la vida de la víctima y generan una pérdida de capacidad laboral del 50 % o más. Lo anterior, en consideración a que el señor Daniel Rivera fue calificado con una PCL de 27,75% y la señora Yuliet Cardona fue calificada con una PCL de 12,90%.
Por otra parte, debe indicarse que no se reconoce suma alguna por este perjuicio a los demás demandantes, quienes son familiares de las víctimas, lo anterior en tanto que dentro del expediente no obra prueba alguna respecto de la convivencia o cercanía con las víctimas. Sin perjuicio de lo previamente expuesto, debe recalcarse que la liquidación podría una vez se realice la práctica de los interrogatorios y testimonios.
4. Concurrencia de Culpas: Teniendo en cuenta que ambas partes estaban ejerciendo una  actividad peligrosa, hay una coparticipación del 20 % en la producción del resultado dañoso en cabeza del señor Daniel Rivera (demandante). Por tanto,  el  extremo pasivo debe reconocer sólo el 80 % del valor  total de los perjuicios tasados anteriormente.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</si>
</sst>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6" fillId="0" borderId="1" xfId="0" applyFont="1"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6" fillId="0" borderId="1" xfId="0" applyNumberFormat="1" applyFont="1" applyBorder="1" applyAlignment="1">
      <alignment horizontal="justify" vertical="top" wrapText="1"/>
    </xf>
    <xf numFmtId="0" fontId="6" fillId="0" borderId="1" xfId="0" applyFon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0" borderId="1" xfId="0" applyBorder="1" applyAlignment="1">
      <alignment horizontal="justify" wrapText="1"/>
    </xf>
    <xf numFmtId="0" fontId="0" fillId="0" borderId="1" xfId="0" applyBorder="1" applyAlignment="1">
      <alignment horizontal="justify"/>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3834243</xdr:colOff>
      <xdr:row>77</xdr:row>
      <xdr:rowOff>85095</xdr:rowOff>
    </xdr:to>
    <xdr:pic>
      <xdr:nvPicPr>
        <xdr:cNvPr id="2" name="Imagen 1">
          <a:extLst>
            <a:ext uri="{FF2B5EF4-FFF2-40B4-BE49-F238E27FC236}">
              <a16:creationId xmlns:a16="http://schemas.microsoft.com/office/drawing/2014/main" id="{1A369F18-E5B2-3A4A-B703-8148E13A74FA}"/>
            </a:ext>
          </a:extLst>
        </xdr:cNvPr>
        <xdr:cNvPicPr>
          <a:picLocks noChangeAspect="1"/>
        </xdr:cNvPicPr>
      </xdr:nvPicPr>
      <xdr:blipFill>
        <a:blip xmlns:r="http://schemas.openxmlformats.org/officeDocument/2006/relationships" r:embed="rId1"/>
        <a:stretch>
          <a:fillRect/>
        </a:stretch>
      </xdr:blipFill>
      <xdr:spPr>
        <a:xfrm>
          <a:off x="0" y="10134600"/>
          <a:ext cx="10031843" cy="5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145" zoomScaleNormal="145" workbookViewId="0">
      <selection activeCell="B33" sqref="B33:C33"/>
    </sheetView>
  </sheetViews>
  <sheetFormatPr baseColWidth="10" defaultColWidth="0" defaultRowHeight="15" x14ac:dyDescent="0.2"/>
  <cols>
    <col min="1" max="1" width="53.5" style="8" customWidth="1"/>
    <col min="2" max="2" width="55.1640625" style="8" customWidth="1"/>
    <col min="3" max="3" width="19.1640625" style="8" customWidth="1"/>
    <col min="4" max="16383" width="11.5" style="2" hidden="1"/>
    <col min="16384" max="16384" width="11.5" style="2" hidden="1" customWidth="1"/>
  </cols>
  <sheetData>
    <row r="1" spans="1:3" ht="19" x14ac:dyDescent="0.2">
      <c r="A1" s="56" t="s">
        <v>0</v>
      </c>
      <c r="B1" s="56"/>
      <c r="C1" s="56"/>
    </row>
    <row r="2" spans="1:3" ht="16" x14ac:dyDescent="0.2">
      <c r="A2" s="5" t="s">
        <v>1</v>
      </c>
      <c r="B2" s="61" t="s">
        <v>156</v>
      </c>
      <c r="C2" s="62"/>
    </row>
    <row r="3" spans="1:3" ht="16" x14ac:dyDescent="0.2">
      <c r="A3" s="5" t="s">
        <v>2</v>
      </c>
      <c r="B3" s="63" t="s">
        <v>157</v>
      </c>
      <c r="C3" s="58"/>
    </row>
    <row r="4" spans="1:3" ht="51" customHeight="1" x14ac:dyDescent="0.2">
      <c r="A4" s="5" t="s">
        <v>3</v>
      </c>
      <c r="B4" s="63" t="s">
        <v>168</v>
      </c>
      <c r="C4" s="58"/>
    </row>
    <row r="5" spans="1:3" ht="215" customHeight="1" x14ac:dyDescent="0.2">
      <c r="A5" s="5" t="s">
        <v>4</v>
      </c>
      <c r="B5" s="63" t="s">
        <v>182</v>
      </c>
      <c r="C5" s="58"/>
    </row>
    <row r="6" spans="1:3" ht="16" x14ac:dyDescent="0.2">
      <c r="A6" s="5" t="s">
        <v>5</v>
      </c>
      <c r="B6" s="50" t="s">
        <v>121</v>
      </c>
      <c r="C6" s="50"/>
    </row>
    <row r="7" spans="1:3" ht="16" x14ac:dyDescent="0.2">
      <c r="A7" s="27" t="s">
        <v>6</v>
      </c>
      <c r="B7" s="57" t="s">
        <v>152</v>
      </c>
      <c r="C7" s="58"/>
    </row>
    <row r="8" spans="1:3" ht="32" customHeight="1" x14ac:dyDescent="0.2">
      <c r="A8" s="28" t="s">
        <v>137</v>
      </c>
      <c r="B8" s="65" t="s">
        <v>169</v>
      </c>
      <c r="C8" s="66"/>
    </row>
    <row r="9" spans="1:3" ht="33" customHeight="1" x14ac:dyDescent="0.2">
      <c r="A9" s="28" t="s">
        <v>131</v>
      </c>
      <c r="B9" s="47" t="s">
        <v>170</v>
      </c>
      <c r="C9" s="52"/>
    </row>
    <row r="10" spans="1:3" ht="17" customHeight="1" x14ac:dyDescent="0.2">
      <c r="A10" s="28" t="s">
        <v>7</v>
      </c>
      <c r="B10" s="47" t="s">
        <v>171</v>
      </c>
      <c r="C10" s="47"/>
    </row>
    <row r="11" spans="1:3" ht="16" customHeight="1" x14ac:dyDescent="0.2">
      <c r="A11" s="29" t="s">
        <v>8</v>
      </c>
      <c r="B11" s="47">
        <v>3132502727</v>
      </c>
      <c r="C11" s="47"/>
    </row>
    <row r="12" spans="1:3" ht="30" customHeight="1" x14ac:dyDescent="0.2">
      <c r="A12" s="5" t="s">
        <v>9</v>
      </c>
      <c r="B12" s="48" t="s">
        <v>172</v>
      </c>
      <c r="C12" s="49"/>
    </row>
    <row r="13" spans="1:3" ht="16" x14ac:dyDescent="0.2">
      <c r="A13" s="5" t="s">
        <v>10</v>
      </c>
      <c r="B13" s="50" t="s">
        <v>173</v>
      </c>
      <c r="C13" s="50"/>
    </row>
    <row r="14" spans="1:3" ht="33" customHeight="1" x14ac:dyDescent="0.2">
      <c r="A14" s="5" t="s">
        <v>11</v>
      </c>
      <c r="B14" s="51" t="s">
        <v>174</v>
      </c>
      <c r="C14" s="52"/>
    </row>
    <row r="15" spans="1:3" ht="34" customHeight="1" x14ac:dyDescent="0.2">
      <c r="A15" s="5" t="s">
        <v>144</v>
      </c>
      <c r="B15" s="49" t="s">
        <v>175</v>
      </c>
      <c r="C15" s="50"/>
    </row>
    <row r="16" spans="1:3" ht="16" x14ac:dyDescent="0.2">
      <c r="A16" s="5" t="s">
        <v>12</v>
      </c>
      <c r="B16" s="50" t="s">
        <v>158</v>
      </c>
      <c r="C16" s="50"/>
    </row>
    <row r="17" spans="1:3" ht="15" customHeight="1" x14ac:dyDescent="0.2">
      <c r="A17" s="5" t="s">
        <v>13</v>
      </c>
      <c r="B17" s="49" t="s">
        <v>14</v>
      </c>
      <c r="C17" s="49"/>
    </row>
    <row r="18" spans="1:3" ht="30" customHeight="1" x14ac:dyDescent="0.2">
      <c r="A18" s="5" t="s">
        <v>15</v>
      </c>
      <c r="B18" s="49" t="s">
        <v>176</v>
      </c>
      <c r="C18" s="49"/>
    </row>
    <row r="19" spans="1:3" ht="18.75" customHeight="1" x14ac:dyDescent="0.2">
      <c r="A19" s="5" t="s">
        <v>16</v>
      </c>
      <c r="B19" s="59">
        <v>1049700</v>
      </c>
      <c r="C19" s="60"/>
    </row>
    <row r="20" spans="1:3" ht="16" x14ac:dyDescent="0.2">
      <c r="A20" s="5" t="s">
        <v>132</v>
      </c>
      <c r="B20" s="50">
        <v>2</v>
      </c>
      <c r="C20" s="50"/>
    </row>
    <row r="21" spans="1:3" ht="17.25" customHeight="1" x14ac:dyDescent="0.2">
      <c r="A21" s="5" t="s">
        <v>17</v>
      </c>
      <c r="B21" s="49" t="s">
        <v>18</v>
      </c>
      <c r="C21" s="49"/>
    </row>
    <row r="22" spans="1:3" ht="16" x14ac:dyDescent="0.2">
      <c r="A22" s="28" t="s">
        <v>19</v>
      </c>
      <c r="B22" s="44" t="s">
        <v>159</v>
      </c>
      <c r="C22" s="44"/>
    </row>
    <row r="23" spans="1:3" ht="16" x14ac:dyDescent="0.2">
      <c r="A23" s="28" t="s">
        <v>20</v>
      </c>
      <c r="B23" s="46" t="s">
        <v>160</v>
      </c>
      <c r="C23" s="44"/>
    </row>
    <row r="24" spans="1:3" ht="16" x14ac:dyDescent="0.2">
      <c r="A24" s="28" t="s">
        <v>21</v>
      </c>
      <c r="B24" s="46" t="s">
        <v>160</v>
      </c>
      <c r="C24" s="44"/>
    </row>
    <row r="25" spans="1:3" x14ac:dyDescent="0.2">
      <c r="A25" s="64" t="s">
        <v>146</v>
      </c>
      <c r="B25" s="44" t="s">
        <v>177</v>
      </c>
      <c r="C25" s="45"/>
    </row>
    <row r="26" spans="1:3" x14ac:dyDescent="0.2">
      <c r="A26" s="64"/>
      <c r="B26" s="45"/>
      <c r="C26" s="45"/>
    </row>
    <row r="27" spans="1:3" ht="157" customHeight="1" x14ac:dyDescent="0.2">
      <c r="A27" s="64"/>
      <c r="B27" s="45"/>
      <c r="C27" s="45"/>
    </row>
    <row r="28" spans="1:3" ht="16" x14ac:dyDescent="0.2">
      <c r="A28" s="28" t="s">
        <v>23</v>
      </c>
      <c r="B28" s="44" t="s">
        <v>164</v>
      </c>
      <c r="C28" s="45"/>
    </row>
    <row r="29" spans="1:3" ht="16" x14ac:dyDescent="0.2">
      <c r="A29" s="28" t="s">
        <v>24</v>
      </c>
      <c r="B29" s="45">
        <v>52003310</v>
      </c>
      <c r="C29" s="45"/>
    </row>
    <row r="30" spans="1:3" ht="16" x14ac:dyDescent="0.2">
      <c r="A30" s="28" t="s">
        <v>25</v>
      </c>
      <c r="B30" s="45" t="s">
        <v>161</v>
      </c>
      <c r="C30" s="45"/>
    </row>
    <row r="31" spans="1:3" ht="16" x14ac:dyDescent="0.2">
      <c r="A31" s="28" t="s">
        <v>133</v>
      </c>
      <c r="B31" s="45" t="s">
        <v>163</v>
      </c>
      <c r="C31" s="45"/>
    </row>
    <row r="32" spans="1:3" ht="16" x14ac:dyDescent="0.2">
      <c r="A32" s="28" t="s">
        <v>26</v>
      </c>
      <c r="B32" s="54" t="s">
        <v>162</v>
      </c>
      <c r="C32" s="55"/>
    </row>
    <row r="33" spans="1:3" ht="16" x14ac:dyDescent="0.2">
      <c r="A33" s="5" t="s">
        <v>27</v>
      </c>
      <c r="B33" s="53" t="s">
        <v>178</v>
      </c>
      <c r="C33" s="53"/>
    </row>
    <row r="34" spans="1:3" ht="48" x14ac:dyDescent="0.2">
      <c r="A34" s="5" t="s">
        <v>134</v>
      </c>
      <c r="B34" s="53" t="s">
        <v>179</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52" sqref="A5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7" t="s">
        <v>28</v>
      </c>
      <c r="B1" s="67"/>
      <c r="C1" s="67"/>
    </row>
    <row r="2" spans="1:3" ht="15.75" customHeight="1" x14ac:dyDescent="0.2">
      <c r="A2" s="20" t="s">
        <v>29</v>
      </c>
      <c r="B2" s="68" t="s">
        <v>165</v>
      </c>
      <c r="C2" s="69"/>
    </row>
    <row r="3" spans="1:3" s="2" customFormat="1" ht="16" x14ac:dyDescent="0.2">
      <c r="A3" s="5" t="s">
        <v>1</v>
      </c>
      <c r="B3" s="50" t="str">
        <f>'AUTOS  NOTA 322'!B2:C2</f>
        <v>11001310304920220007700</v>
      </c>
      <c r="C3" s="50"/>
    </row>
    <row r="4" spans="1:3" s="2" customFormat="1" ht="16" x14ac:dyDescent="0.2">
      <c r="A4" s="5" t="s">
        <v>2</v>
      </c>
      <c r="B4" s="50" t="str">
        <f>'AUTOS  NOTA 322'!B3:C3</f>
        <v>49 CIVIL DEL CIRCUITO DE BOGOTÁ</v>
      </c>
      <c r="C4" s="50"/>
    </row>
    <row r="5" spans="1:3" s="2" customFormat="1" ht="16" x14ac:dyDescent="0.2">
      <c r="A5" s="5" t="s">
        <v>3</v>
      </c>
      <c r="B5" s="50" t="str">
        <f>'AUTOS  NOTA 322'!B4:C4</f>
        <v>Jairo David Ramírez Ossa (conductor)
Claudia Maria Ossa (asegurada)
Allianz Seguros S.A.</v>
      </c>
      <c r="C5" s="50"/>
    </row>
    <row r="6" spans="1:3" s="2" customFormat="1" ht="16" x14ac:dyDescent="0.2">
      <c r="A6" s="5" t="s">
        <v>4</v>
      </c>
      <c r="B6" s="50" t="str">
        <f>'AUTOS  NOTA 322'!B5:C5</f>
        <v>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v>
      </c>
      <c r="C6" s="50"/>
    </row>
    <row r="7" spans="1:3" s="2" customFormat="1" ht="16" x14ac:dyDescent="0.2">
      <c r="A7" s="5" t="s">
        <v>5</v>
      </c>
      <c r="B7" s="50" t="str">
        <f>'AUTOS  NOTA 322'!B6:C6</f>
        <v>DEMANDA DIRECTA</v>
      </c>
      <c r="C7" s="50"/>
    </row>
    <row r="8" spans="1:3" s="2" customFormat="1" ht="16" x14ac:dyDescent="0.2">
      <c r="A8" s="31" t="s">
        <v>118</v>
      </c>
      <c r="B8" s="50" t="str">
        <f>'AUTOS  NOTA 322'!B7:C8</f>
        <v xml:space="preserve">Daniel Stiven Rivera
Yuliet María Calderón </v>
      </c>
      <c r="C8" s="50"/>
    </row>
    <row r="9" spans="1:3" ht="16" x14ac:dyDescent="0.2">
      <c r="A9" s="20" t="s">
        <v>30</v>
      </c>
      <c r="B9" s="50" t="s">
        <v>166</v>
      </c>
      <c r="C9" s="50"/>
    </row>
    <row r="10" spans="1:3" ht="16" x14ac:dyDescent="0.2">
      <c r="A10" s="20" t="s">
        <v>22</v>
      </c>
      <c r="B10" s="50" t="s">
        <v>123</v>
      </c>
      <c r="C10" s="50"/>
    </row>
    <row r="11" spans="1:3" ht="16" x14ac:dyDescent="0.2">
      <c r="A11" s="20" t="s">
        <v>31</v>
      </c>
      <c r="B11" s="82"/>
      <c r="C11" s="83"/>
    </row>
    <row r="12" spans="1:3" ht="16" x14ac:dyDescent="0.2">
      <c r="A12" s="20" t="s">
        <v>136</v>
      </c>
      <c r="B12" s="82"/>
      <c r="C12" s="83"/>
    </row>
    <row r="13" spans="1:3" ht="16" x14ac:dyDescent="0.2">
      <c r="A13" s="20" t="s">
        <v>32</v>
      </c>
      <c r="B13" s="57" t="s">
        <v>94</v>
      </c>
      <c r="C13" s="58"/>
    </row>
    <row r="14" spans="1:3" ht="16" x14ac:dyDescent="0.2">
      <c r="A14" s="20" t="s">
        <v>33</v>
      </c>
      <c r="B14" s="49"/>
      <c r="C14" s="50"/>
    </row>
    <row r="15" spans="1:3" ht="16" x14ac:dyDescent="0.2">
      <c r="A15" s="20" t="s">
        <v>34</v>
      </c>
      <c r="B15" s="50"/>
      <c r="C15" s="50"/>
    </row>
    <row r="16" spans="1:3" ht="16" x14ac:dyDescent="0.2">
      <c r="A16" s="20" t="s">
        <v>36</v>
      </c>
      <c r="B16" s="50"/>
      <c r="C16" s="50"/>
    </row>
    <row r="17" spans="1:3" x14ac:dyDescent="0.2">
      <c r="A17" s="84" t="s">
        <v>37</v>
      </c>
      <c r="B17" s="50"/>
      <c r="C17" s="50"/>
    </row>
    <row r="18" spans="1:3" x14ac:dyDescent="0.2">
      <c r="A18" s="85"/>
      <c r="B18" s="10" t="s">
        <v>39</v>
      </c>
      <c r="C18" s="10" t="s">
        <v>40</v>
      </c>
    </row>
    <row r="19" spans="1:3" ht="16" x14ac:dyDescent="0.2">
      <c r="A19" s="85"/>
      <c r="B19" s="6" t="s">
        <v>143</v>
      </c>
      <c r="C19" s="6"/>
    </row>
    <row r="20" spans="1:3" x14ac:dyDescent="0.2">
      <c r="A20" s="85"/>
      <c r="B20" s="6"/>
      <c r="C20" s="6"/>
    </row>
    <row r="21" spans="1:3" x14ac:dyDescent="0.2">
      <c r="A21" s="86"/>
      <c r="B21" s="6"/>
      <c r="C21" s="6"/>
    </row>
    <row r="22" spans="1:3" ht="16" x14ac:dyDescent="0.2">
      <c r="A22" s="20" t="s">
        <v>41</v>
      </c>
      <c r="B22" s="50"/>
      <c r="C22" s="50"/>
    </row>
    <row r="23" spans="1:3" ht="16" x14ac:dyDescent="0.2">
      <c r="A23" s="20" t="s">
        <v>42</v>
      </c>
      <c r="B23" s="68"/>
      <c r="C23" s="69"/>
    </row>
    <row r="24" spans="1:3" ht="16" x14ac:dyDescent="0.2">
      <c r="A24" s="20" t="s">
        <v>43</v>
      </c>
      <c r="B24" s="50" t="s">
        <v>106</v>
      </c>
      <c r="C24" s="50"/>
    </row>
    <row r="25" spans="1:3" ht="16" x14ac:dyDescent="0.2">
      <c r="A25" s="20" t="s">
        <v>44</v>
      </c>
      <c r="B25" s="50" t="s">
        <v>35</v>
      </c>
      <c r="C25" s="50"/>
    </row>
    <row r="26" spans="1:3" ht="16" x14ac:dyDescent="0.2">
      <c r="A26" s="20" t="s">
        <v>46</v>
      </c>
      <c r="B26" s="50">
        <v>30000000</v>
      </c>
      <c r="C26" s="50"/>
    </row>
    <row r="27" spans="1:3" ht="16" x14ac:dyDescent="0.2">
      <c r="A27" s="19" t="s">
        <v>47</v>
      </c>
      <c r="B27" s="50" t="s">
        <v>45</v>
      </c>
      <c r="C27" s="50"/>
    </row>
    <row r="28" spans="1:3" x14ac:dyDescent="0.2">
      <c r="A28" s="70" t="s">
        <v>48</v>
      </c>
      <c r="B28" s="70"/>
      <c r="C28" s="70"/>
    </row>
    <row r="29" spans="1:3" ht="16" x14ac:dyDescent="0.2">
      <c r="A29" s="80" t="s">
        <v>49</v>
      </c>
      <c r="B29" s="81"/>
      <c r="C29" s="11" t="s">
        <v>167</v>
      </c>
    </row>
    <row r="30" spans="1:3" ht="16" x14ac:dyDescent="0.2">
      <c r="A30" s="80" t="s">
        <v>50</v>
      </c>
      <c r="B30" s="81"/>
      <c r="C30" s="11" t="s">
        <v>167</v>
      </c>
    </row>
    <row r="31" spans="1:3" ht="16" x14ac:dyDescent="0.2">
      <c r="A31" s="80" t="s">
        <v>51</v>
      </c>
      <c r="B31" s="81"/>
      <c r="C31" s="12" t="s">
        <v>167</v>
      </c>
    </row>
    <row r="32" spans="1:3" ht="16" x14ac:dyDescent="0.2">
      <c r="A32" s="80" t="s">
        <v>52</v>
      </c>
      <c r="B32" s="81"/>
      <c r="C32" s="11" t="s">
        <v>167</v>
      </c>
    </row>
    <row r="33" spans="1:3" x14ac:dyDescent="0.2">
      <c r="A33" s="80" t="s">
        <v>53</v>
      </c>
      <c r="B33" s="81"/>
      <c r="C33" s="11"/>
    </row>
    <row r="34" spans="1:3" x14ac:dyDescent="0.2">
      <c r="A34" s="80" t="s">
        <v>54</v>
      </c>
      <c r="B34" s="81"/>
      <c r="C34" s="13"/>
    </row>
    <row r="35" spans="1:3" x14ac:dyDescent="0.2">
      <c r="A35" s="71" t="s">
        <v>55</v>
      </c>
      <c r="B35" s="72"/>
      <c r="C35" s="14"/>
    </row>
    <row r="36" spans="1:3" x14ac:dyDescent="0.2">
      <c r="A36" s="71" t="s">
        <v>56</v>
      </c>
      <c r="B36" s="72"/>
      <c r="C36" s="15"/>
    </row>
    <row r="37" spans="1:3" x14ac:dyDescent="0.2">
      <c r="A37" s="73" t="s">
        <v>57</v>
      </c>
      <c r="B37" s="74"/>
      <c r="C37" s="15"/>
    </row>
    <row r="38" spans="1:3" x14ac:dyDescent="0.2">
      <c r="A38" s="75"/>
      <c r="B38" s="76"/>
      <c r="C38" s="15"/>
    </row>
    <row r="39" spans="1:3" x14ac:dyDescent="0.2">
      <c r="A39" s="77"/>
      <c r="B39" s="78"/>
      <c r="C39" s="15"/>
    </row>
    <row r="40" spans="1:3" x14ac:dyDescent="0.2">
      <c r="A40" s="79" t="s">
        <v>58</v>
      </c>
      <c r="B40" s="79"/>
      <c r="C40" s="79"/>
    </row>
    <row r="41" spans="1:3" ht="16" x14ac:dyDescent="0.2">
      <c r="A41" s="17" t="s">
        <v>59</v>
      </c>
      <c r="B41" s="18"/>
      <c r="C41" s="15"/>
    </row>
    <row r="42" spans="1:3" x14ac:dyDescent="0.2">
      <c r="A42" s="71" t="s">
        <v>60</v>
      </c>
      <c r="B42" s="72"/>
      <c r="C42" s="15"/>
    </row>
    <row r="43" spans="1:3" x14ac:dyDescent="0.2">
      <c r="A43" s="71" t="s">
        <v>61</v>
      </c>
      <c r="B43" s="72"/>
      <c r="C43" s="15"/>
    </row>
    <row r="44" spans="1:3" ht="16" x14ac:dyDescent="0.2">
      <c r="A44" s="17" t="s">
        <v>62</v>
      </c>
      <c r="B44" s="18"/>
      <c r="C44" s="15"/>
    </row>
    <row r="45" spans="1:3" ht="16" x14ac:dyDescent="0.2">
      <c r="A45" s="17" t="s">
        <v>63</v>
      </c>
      <c r="B45" s="18"/>
      <c r="C45" s="15"/>
    </row>
    <row r="46" spans="1:3" x14ac:dyDescent="0.2">
      <c r="A46" s="71" t="s">
        <v>64</v>
      </c>
      <c r="B46" s="72"/>
      <c r="C46" s="15"/>
    </row>
    <row r="47" spans="1:3" ht="16" x14ac:dyDescent="0.2">
      <c r="A47" s="17" t="s">
        <v>65</v>
      </c>
      <c r="B47" s="16"/>
      <c r="C47" s="15"/>
    </row>
    <row r="48" spans="1:3" x14ac:dyDescent="0.2">
      <c r="A48" s="71" t="s">
        <v>66</v>
      </c>
      <c r="B48" s="72"/>
      <c r="C48" s="15"/>
    </row>
    <row r="49" spans="1:3" x14ac:dyDescent="0.2">
      <c r="A49" s="71" t="s">
        <v>67</v>
      </c>
      <c r="B49" s="72"/>
      <c r="C49" s="15"/>
    </row>
    <row r="50" spans="1:3" x14ac:dyDescent="0.2">
      <c r="A50" s="71" t="s">
        <v>57</v>
      </c>
      <c r="B50" s="7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22" sqref="A22:A38"/>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67" t="s">
        <v>68</v>
      </c>
      <c r="B1" s="67"/>
      <c r="C1" s="67"/>
    </row>
    <row r="2" spans="1:9" ht="15" customHeight="1" x14ac:dyDescent="0.2">
      <c r="A2" s="35" t="s">
        <v>29</v>
      </c>
      <c r="B2" s="91" t="str">
        <f>'AUTOS NOTA 321'!B2:C2</f>
        <v>APJ31169-86130035</v>
      </c>
      <c r="C2" s="92"/>
    </row>
    <row r="3" spans="1:9" ht="16" x14ac:dyDescent="0.2">
      <c r="A3" s="36" t="s">
        <v>1</v>
      </c>
      <c r="B3" s="95" t="str">
        <f>'AUTOS  NOTA 322'!B2:C2</f>
        <v>11001310304920220007700</v>
      </c>
      <c r="C3" s="95"/>
    </row>
    <row r="4" spans="1:9" ht="16" x14ac:dyDescent="0.2">
      <c r="A4" s="36" t="s">
        <v>2</v>
      </c>
      <c r="B4" s="95" t="str">
        <f>'AUTOS  NOTA 322'!B3:C3</f>
        <v>49 CIVIL DEL CIRCUITO DE BOGOTÁ</v>
      </c>
      <c r="C4" s="95"/>
    </row>
    <row r="5" spans="1:9" ht="16" x14ac:dyDescent="0.2">
      <c r="A5" s="36" t="s">
        <v>3</v>
      </c>
      <c r="B5" s="95" t="str">
        <f>'AUTOS  NOTA 322'!B4:C4</f>
        <v>Jairo David Ramírez Ossa (conductor)
Claudia Maria Ossa (asegurada)
Allianz Seguros S.A.</v>
      </c>
      <c r="C5" s="95"/>
    </row>
    <row r="6" spans="1:9" ht="15" customHeight="1" x14ac:dyDescent="0.2">
      <c r="A6" s="36" t="s">
        <v>4</v>
      </c>
      <c r="B6" s="95" t="str">
        <f>'AUTOS  NOTA 322'!B5:C5</f>
        <v>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v>
      </c>
      <c r="C6" s="95"/>
    </row>
    <row r="7" spans="1:9" ht="16" x14ac:dyDescent="0.2">
      <c r="A7" s="36" t="s">
        <v>5</v>
      </c>
      <c r="B7" s="95" t="str">
        <f>'AUTOS  NOTA 322'!B6:C6</f>
        <v>DEMANDA DIRECTA</v>
      </c>
      <c r="C7" s="95"/>
    </row>
    <row r="8" spans="1:9" ht="16" x14ac:dyDescent="0.2">
      <c r="A8" s="38" t="s">
        <v>118</v>
      </c>
      <c r="B8" s="95" t="str">
        <f>'AUTOS  NOTA 322'!B7:C8</f>
        <v xml:space="preserve">Daniel Stiven Rivera
Yuliet María Calderón </v>
      </c>
      <c r="C8" s="95"/>
    </row>
    <row r="9" spans="1:9" ht="32" x14ac:dyDescent="0.2">
      <c r="A9" s="36" t="s">
        <v>69</v>
      </c>
      <c r="B9" s="89">
        <f>SUM(C11,C12,C14,C15,C17)</f>
        <v>740230365</v>
      </c>
      <c r="C9" s="90"/>
    </row>
    <row r="10" spans="1:9" x14ac:dyDescent="0.2">
      <c r="A10" s="96" t="s">
        <v>70</v>
      </c>
      <c r="B10" s="93" t="s">
        <v>71</v>
      </c>
      <c r="C10" s="94"/>
    </row>
    <row r="11" spans="1:9" ht="16" x14ac:dyDescent="0.2">
      <c r="A11" s="96"/>
      <c r="B11" s="37" t="s">
        <v>72</v>
      </c>
      <c r="C11" s="32">
        <f>(11490153+78740212)</f>
        <v>90230365</v>
      </c>
    </row>
    <row r="12" spans="1:9" ht="16" x14ac:dyDescent="0.2">
      <c r="A12" s="96"/>
      <c r="B12" s="37" t="s">
        <v>73</v>
      </c>
      <c r="C12" s="32"/>
    </row>
    <row r="13" spans="1:9" x14ac:dyDescent="0.2">
      <c r="A13" s="96"/>
      <c r="B13" s="93"/>
      <c r="C13" s="94"/>
    </row>
    <row r="14" spans="1:9" ht="16" x14ac:dyDescent="0.2">
      <c r="A14" s="96"/>
      <c r="B14" s="37" t="s">
        <v>116</v>
      </c>
      <c r="C14" s="40">
        <v>320000000</v>
      </c>
    </row>
    <row r="15" spans="1:9" ht="32" x14ac:dyDescent="0.2">
      <c r="A15" s="96"/>
      <c r="B15" s="37" t="s">
        <v>117</v>
      </c>
      <c r="C15" s="40">
        <v>330000000</v>
      </c>
      <c r="E15" t="s">
        <v>75</v>
      </c>
      <c r="F15" s="22">
        <v>0.7</v>
      </c>
    </row>
    <row r="16" spans="1:9" x14ac:dyDescent="0.2">
      <c r="A16" s="96"/>
      <c r="B16" s="93" t="s">
        <v>76</v>
      </c>
      <c r="C16" s="94"/>
      <c r="E16" t="s">
        <v>77</v>
      </c>
      <c r="F16" s="23">
        <v>0.3</v>
      </c>
      <c r="I16" s="25"/>
    </row>
    <row r="17" spans="1:9" x14ac:dyDescent="0.2">
      <c r="A17" s="96"/>
      <c r="B17" s="37"/>
      <c r="C17" s="41"/>
      <c r="F17" s="26"/>
      <c r="I17" s="25"/>
    </row>
    <row r="18" spans="1:9" ht="23.25" customHeight="1" x14ac:dyDescent="0.2">
      <c r="A18" s="39" t="s">
        <v>78</v>
      </c>
      <c r="B18" s="91" t="s">
        <v>75</v>
      </c>
      <c r="C18" s="92"/>
    </row>
    <row r="19" spans="1:9" ht="48" x14ac:dyDescent="0.2">
      <c r="A19" s="36" t="s">
        <v>80</v>
      </c>
      <c r="B19" s="103" t="s">
        <v>180</v>
      </c>
      <c r="C19" s="104"/>
    </row>
    <row r="20" spans="1:9" ht="15" customHeight="1" x14ac:dyDescent="0.2">
      <c r="A20" s="21" t="s">
        <v>81</v>
      </c>
      <c r="B20" s="100">
        <f>((C22+C23+C25+C26+C30+C28+C32+C34+C29+C33)-C37)*C36*C38</f>
        <v>354332161.60000002</v>
      </c>
      <c r="C20" s="100"/>
    </row>
    <row r="21" spans="1:9" ht="16" x14ac:dyDescent="0.2">
      <c r="A21" s="7" t="s">
        <v>82</v>
      </c>
      <c r="B21" s="105" t="s">
        <v>71</v>
      </c>
      <c r="C21" s="106"/>
    </row>
    <row r="22" spans="1:9" ht="16" x14ac:dyDescent="0.2">
      <c r="A22" s="87"/>
      <c r="B22" s="37" t="s">
        <v>72</v>
      </c>
      <c r="C22" s="32">
        <v>118815202</v>
      </c>
    </row>
    <row r="23" spans="1:9" ht="16" x14ac:dyDescent="0.2">
      <c r="A23" s="88"/>
      <c r="B23" s="37" t="s">
        <v>73</v>
      </c>
      <c r="C23" s="32">
        <v>0</v>
      </c>
    </row>
    <row r="24" spans="1:9" x14ac:dyDescent="0.2">
      <c r="A24" s="88"/>
      <c r="B24" s="93" t="s">
        <v>74</v>
      </c>
      <c r="C24" s="94"/>
    </row>
    <row r="25" spans="1:9" ht="16" x14ac:dyDescent="0.2">
      <c r="A25" s="88"/>
      <c r="B25" s="37" t="s">
        <v>116</v>
      </c>
      <c r="C25" s="32">
        <v>269600000</v>
      </c>
    </row>
    <row r="26" spans="1:9" ht="29" customHeight="1" x14ac:dyDescent="0.2">
      <c r="A26" s="88"/>
      <c r="B26" s="37" t="s">
        <v>117</v>
      </c>
      <c r="C26" s="32">
        <v>54500000</v>
      </c>
    </row>
    <row r="27" spans="1:9" x14ac:dyDescent="0.2">
      <c r="A27" s="88"/>
      <c r="B27" s="93" t="s">
        <v>147</v>
      </c>
      <c r="C27" s="94"/>
    </row>
    <row r="28" spans="1:9" ht="16" x14ac:dyDescent="0.2">
      <c r="A28" s="88"/>
      <c r="B28" s="37" t="s">
        <v>155</v>
      </c>
      <c r="C28" s="32">
        <v>0</v>
      </c>
    </row>
    <row r="29" spans="1:9" ht="16" x14ac:dyDescent="0.2">
      <c r="A29" s="88"/>
      <c r="B29" s="37" t="s">
        <v>72</v>
      </c>
      <c r="C29" s="32">
        <v>0</v>
      </c>
    </row>
    <row r="30" spans="1:9" ht="16" x14ac:dyDescent="0.2">
      <c r="A30" s="88"/>
      <c r="B30" s="37" t="s">
        <v>73</v>
      </c>
      <c r="C30" s="32">
        <v>0</v>
      </c>
    </row>
    <row r="31" spans="1:9" x14ac:dyDescent="0.2">
      <c r="A31" s="88"/>
      <c r="B31" s="93" t="s">
        <v>148</v>
      </c>
      <c r="C31" s="94"/>
    </row>
    <row r="32" spans="1:9" x14ac:dyDescent="0.2">
      <c r="A32" s="88"/>
      <c r="B32" s="37"/>
      <c r="C32" s="32"/>
    </row>
    <row r="33" spans="1:3" ht="16" x14ac:dyDescent="0.2">
      <c r="A33" s="88"/>
      <c r="B33" s="37" t="s">
        <v>72</v>
      </c>
      <c r="C33" s="32">
        <v>0</v>
      </c>
    </row>
    <row r="34" spans="1:3" ht="16" x14ac:dyDescent="0.2">
      <c r="A34" s="88"/>
      <c r="B34" s="37" t="s">
        <v>73</v>
      </c>
      <c r="C34" s="32">
        <v>0</v>
      </c>
    </row>
    <row r="35" spans="1:3" x14ac:dyDescent="0.2">
      <c r="A35" s="88"/>
      <c r="B35" s="93" t="s">
        <v>135</v>
      </c>
      <c r="C35" s="94"/>
    </row>
    <row r="36" spans="1:3" ht="16" x14ac:dyDescent="0.2">
      <c r="A36" s="88"/>
      <c r="B36" s="37" t="s">
        <v>151</v>
      </c>
      <c r="C36" s="33">
        <v>1</v>
      </c>
    </row>
    <row r="37" spans="1:3" ht="16" x14ac:dyDescent="0.2">
      <c r="A37" s="88"/>
      <c r="B37" s="37" t="s">
        <v>136</v>
      </c>
      <c r="C37" s="34">
        <v>0</v>
      </c>
    </row>
    <row r="38" spans="1:3" ht="16" x14ac:dyDescent="0.2">
      <c r="A38" s="88"/>
      <c r="B38" s="37" t="s">
        <v>154</v>
      </c>
      <c r="C38" s="33">
        <v>0.8</v>
      </c>
    </row>
    <row r="39" spans="1:3" ht="16" x14ac:dyDescent="0.2">
      <c r="A39" s="24" t="s">
        <v>83</v>
      </c>
      <c r="B39" s="100">
        <f>IFERROR(B20*(VLOOKUP(B18,E15:F17,2,0)),16666)</f>
        <v>248032513.12</v>
      </c>
      <c r="C39" s="100"/>
    </row>
    <row r="40" spans="1:3" ht="93" customHeight="1" x14ac:dyDescent="0.2">
      <c r="A40" s="36" t="s">
        <v>149</v>
      </c>
      <c r="B40" s="101" t="s">
        <v>183</v>
      </c>
      <c r="C40" s="102"/>
    </row>
    <row r="41" spans="1:3" ht="211.5" customHeight="1" x14ac:dyDescent="0.2">
      <c r="A41" s="36" t="s">
        <v>84</v>
      </c>
      <c r="B41" s="98" t="s">
        <v>181</v>
      </c>
      <c r="C41" s="99"/>
    </row>
    <row r="42" spans="1:3" ht="26" customHeight="1" x14ac:dyDescent="0.2">
      <c r="A42" s="43" t="s">
        <v>140</v>
      </c>
      <c r="B42" s="43"/>
      <c r="C42" s="43"/>
    </row>
    <row r="43" spans="1:3" x14ac:dyDescent="0.2">
      <c r="A43" s="42" t="s">
        <v>141</v>
      </c>
      <c r="B43" s="97"/>
      <c r="C43" s="97"/>
    </row>
    <row r="44" spans="1:3" ht="41" customHeight="1" x14ac:dyDescent="0.2">
      <c r="A44" s="42" t="s">
        <v>139</v>
      </c>
      <c r="B44" s="97"/>
      <c r="C44" s="9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7" t="s">
        <v>85</v>
      </c>
      <c r="B1" s="67"/>
      <c r="C1" s="67"/>
    </row>
    <row r="2" spans="1:3" ht="16" x14ac:dyDescent="0.2">
      <c r="A2" s="20" t="s">
        <v>29</v>
      </c>
      <c r="B2" s="68" t="str">
        <f>'AUTOS NOTA 324'!B2:C2</f>
        <v>APJ31169-86130035</v>
      </c>
      <c r="C2" s="69"/>
    </row>
    <row r="3" spans="1:3" ht="16" x14ac:dyDescent="0.2">
      <c r="A3" s="5" t="s">
        <v>1</v>
      </c>
      <c r="B3" s="50" t="str">
        <f>'AUTOS  NOTA 322'!B2:C2</f>
        <v>11001310304920220007700</v>
      </c>
      <c r="C3" s="50"/>
    </row>
    <row r="4" spans="1:3" ht="16" x14ac:dyDescent="0.2">
      <c r="A4" s="5" t="s">
        <v>2</v>
      </c>
      <c r="B4" s="50" t="str">
        <f>'AUTOS  NOTA 322'!B3:C3</f>
        <v>49 CIVIL DEL CIRCUITO DE BOGOTÁ</v>
      </c>
      <c r="C4" s="50"/>
    </row>
    <row r="5" spans="1:3" ht="16" x14ac:dyDescent="0.2">
      <c r="A5" s="5" t="s">
        <v>3</v>
      </c>
      <c r="B5" s="50" t="str">
        <f>'AUTOS  NOTA 322'!B4:C4</f>
        <v>Jairo David Ramírez Ossa (conductor)
Claudia Maria Ossa (asegurada)
Allianz Seguros S.A.</v>
      </c>
      <c r="C5" s="50"/>
    </row>
    <row r="6" spans="1:3" ht="15" customHeight="1" x14ac:dyDescent="0.2">
      <c r="A6" s="5" t="s">
        <v>4</v>
      </c>
      <c r="B6" s="50" t="str">
        <f>'AUTOS  NOTA 322'!B5:C5</f>
        <v>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v>
      </c>
      <c r="C6" s="50"/>
    </row>
    <row r="7" spans="1:3" ht="15" customHeight="1" x14ac:dyDescent="0.2">
      <c r="A7" s="5" t="s">
        <v>5</v>
      </c>
      <c r="B7" s="50" t="str">
        <f>'AUTOS  NOTA 322'!B6:C6</f>
        <v>DEMANDA DIRECTA</v>
      </c>
      <c r="C7" s="50"/>
    </row>
    <row r="8" spans="1:3" ht="15" customHeight="1" x14ac:dyDescent="0.2">
      <c r="A8" s="31" t="s">
        <v>118</v>
      </c>
      <c r="B8" s="50" t="str">
        <f>'AUTOS  NOTA 322'!B7:C8</f>
        <v xml:space="preserve">Daniel Stiven Rivera
Yuliet María Calderón </v>
      </c>
      <c r="C8" s="50"/>
    </row>
    <row r="9" spans="1:3" ht="19" customHeight="1" x14ac:dyDescent="0.2">
      <c r="A9" s="5" t="s">
        <v>119</v>
      </c>
      <c r="B9" s="50"/>
      <c r="C9" s="50"/>
    </row>
    <row r="10" spans="1:3" ht="16" x14ac:dyDescent="0.2">
      <c r="A10" s="7" t="s">
        <v>82</v>
      </c>
      <c r="B10" s="109">
        <f>'AUTOS NOTA 324'!B20:C20</f>
        <v>354332161.60000002</v>
      </c>
      <c r="C10" s="109"/>
    </row>
    <row r="11" spans="1:3" ht="16" x14ac:dyDescent="0.2">
      <c r="A11" s="7" t="s">
        <v>138</v>
      </c>
      <c r="B11" s="110">
        <f>'AUTOS NOTA 324'!B39:C39</f>
        <v>248032513.12</v>
      </c>
      <c r="C11" s="50"/>
    </row>
    <row r="12" spans="1:3" ht="32" x14ac:dyDescent="0.2">
      <c r="A12" s="7" t="s">
        <v>86</v>
      </c>
      <c r="B12" s="107"/>
      <c r="C12" s="108"/>
    </row>
    <row r="13" spans="1:3" ht="48" x14ac:dyDescent="0.2">
      <c r="A13" s="5" t="s">
        <v>87</v>
      </c>
      <c r="B13" s="50"/>
      <c r="C13" s="50"/>
    </row>
    <row r="14" spans="1:3" ht="48" x14ac:dyDescent="0.2">
      <c r="A14" s="5" t="s">
        <v>88</v>
      </c>
      <c r="B14" s="50"/>
      <c r="C14" s="50"/>
    </row>
    <row r="15" spans="1:3" ht="16" x14ac:dyDescent="0.2">
      <c r="A15" s="5" t="s">
        <v>89</v>
      </c>
      <c r="B15" s="6"/>
      <c r="C15" s="6"/>
    </row>
    <row r="16" spans="1:3" ht="16" x14ac:dyDescent="0.2">
      <c r="A16" s="7" t="s">
        <v>90</v>
      </c>
      <c r="B16" s="50"/>
      <c r="C16" s="50"/>
    </row>
    <row r="17" spans="1:3" ht="16" x14ac:dyDescent="0.2">
      <c r="A17" s="6" t="s">
        <v>91</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2">
      <c r="A2" t="s">
        <v>94</v>
      </c>
      <c r="B2" t="s">
        <v>45</v>
      </c>
      <c r="C2" t="s">
        <v>95</v>
      </c>
      <c r="D2" s="2" t="s">
        <v>96</v>
      </c>
      <c r="E2" s="1" t="s">
        <v>97</v>
      </c>
      <c r="F2" s="2" t="s">
        <v>79</v>
      </c>
      <c r="G2" s="4">
        <v>0.7</v>
      </c>
      <c r="H2" t="s">
        <v>14</v>
      </c>
      <c r="I2" t="s">
        <v>98</v>
      </c>
      <c r="K2" t="s">
        <v>121</v>
      </c>
      <c r="L2" s="30" t="s">
        <v>122</v>
      </c>
      <c r="M2" t="s">
        <v>99</v>
      </c>
      <c r="N2" t="s">
        <v>77</v>
      </c>
      <c r="O2" t="s">
        <v>45</v>
      </c>
    </row>
    <row r="3" spans="1:15" x14ac:dyDescent="0.2">
      <c r="A3" t="s">
        <v>99</v>
      </c>
      <c r="C3" t="s">
        <v>100</v>
      </c>
      <c r="D3" s="2" t="s">
        <v>101</v>
      </c>
      <c r="E3" s="1" t="s">
        <v>102</v>
      </c>
      <c r="F3" s="2" t="s">
        <v>77</v>
      </c>
      <c r="G3" s="4">
        <v>0.3</v>
      </c>
      <c r="H3" t="s">
        <v>103</v>
      </c>
      <c r="I3" t="s">
        <v>104</v>
      </c>
      <c r="L3" s="30" t="s">
        <v>123</v>
      </c>
      <c r="M3" t="s">
        <v>105</v>
      </c>
      <c r="N3" t="s">
        <v>79</v>
      </c>
    </row>
    <row r="4" spans="1:15" x14ac:dyDescent="0.2">
      <c r="A4" t="s">
        <v>105</v>
      </c>
      <c r="C4" t="s">
        <v>38</v>
      </c>
      <c r="E4" s="1" t="s">
        <v>106</v>
      </c>
      <c r="H4" t="s">
        <v>107</v>
      </c>
      <c r="I4" t="s">
        <v>18</v>
      </c>
      <c r="L4" t="s">
        <v>124</v>
      </c>
    </row>
    <row r="5" spans="1:15" x14ac:dyDescent="0.2">
      <c r="A5" t="s">
        <v>108</v>
      </c>
      <c r="E5" s="1" t="s">
        <v>109</v>
      </c>
      <c r="H5" t="s">
        <v>110</v>
      </c>
      <c r="I5" t="s">
        <v>111</v>
      </c>
      <c r="L5" s="30" t="s">
        <v>125</v>
      </c>
    </row>
    <row r="6" spans="1:15" x14ac:dyDescent="0.2">
      <c r="E6" s="1" t="s">
        <v>112</v>
      </c>
      <c r="I6" t="s">
        <v>113</v>
      </c>
      <c r="L6" s="30" t="s">
        <v>153</v>
      </c>
    </row>
    <row r="7" spans="1:15" x14ac:dyDescent="0.2">
      <c r="E7" s="1" t="s">
        <v>114</v>
      </c>
      <c r="I7" t="s">
        <v>145</v>
      </c>
      <c r="L7" s="30" t="s">
        <v>126</v>
      </c>
    </row>
    <row r="8" spans="1:15" x14ac:dyDescent="0.2">
      <c r="E8" s="1" t="s">
        <v>115</v>
      </c>
      <c r="L8" s="30" t="s">
        <v>147</v>
      </c>
    </row>
    <row r="9" spans="1:15" x14ac:dyDescent="0.2">
      <c r="L9" s="30" t="s">
        <v>127</v>
      </c>
    </row>
    <row r="10" spans="1:15" x14ac:dyDescent="0.2">
      <c r="L10" s="30" t="s">
        <v>128</v>
      </c>
    </row>
    <row r="11" spans="1:15" x14ac:dyDescent="0.2">
      <c r="L11" s="30" t="s">
        <v>129</v>
      </c>
    </row>
    <row r="12" spans="1:15" x14ac:dyDescent="0.2">
      <c r="L12" s="30" t="s">
        <v>130</v>
      </c>
    </row>
    <row r="13" spans="1:15" x14ac:dyDescent="0.2">
      <c r="L13" s="30" t="s">
        <v>150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D4B5E-06A9-4E0B-BC66-D32CA995BA3E}">
  <ds:schemaRefs>
    <ds:schemaRef ds:uri="http://purl.org/dc/elements/1.1/"/>
    <ds:schemaRef ds:uri="http://www.w3.org/XML/1998/namespace"/>
    <ds:schemaRef ds:uri="http://purl.org/dc/terms/"/>
    <ds:schemaRef ds:uri="e7d3d6e7-89cb-4750-b948-5e984f176bb6"/>
    <ds:schemaRef ds:uri="http://schemas.microsoft.com/office/2006/documentManagement/types"/>
    <ds:schemaRef ds:uri="http://schemas.openxmlformats.org/package/2006/metadata/core-properties"/>
    <ds:schemaRef ds:uri="4382931b-6036-484b-ad41-6810b26eb986"/>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2023-12-12T23:39:07Z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