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C41D9821-7C4A-4381-8877-8466A26FB9D1}"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8" l="1"/>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<sst xmlns="http://schemas.openxmlformats.org/spreadsheetml/2006/main" count="322" uniqueCount="223">
  <si>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</si>
  <si>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</si>
  <si>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</si>
  <si>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</si>
  <si>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</si>
  <si>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</si>
  <si>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</si>
  <si>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</si>
  <si>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</si>
  <si>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</si>
  <si>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</si>
  <si>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</si>
  <si>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</si>
  <si>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</si>
  <si>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</si>
  <si>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</si>
  <si>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</si>
  <si>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</si>
  <si>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</si>
  <si>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</si>
  <si>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</si>
  <si>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</si>
  <si>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</si>
  <si>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</si>
  <si>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</si>
  <si>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</si>
  <si>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</si>
  <si>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</si>
  <si>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</si>
  <si>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</si>
  <si>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</si>
  <si>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</si>
  <si>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</si>
  <si>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</si>
  <si>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</si>
  <si>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</si>
  <si>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</si>
  <si>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</si>
  <si>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</si>
  <si>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</si>
  <si>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</si>
  <si>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</si>
  <si>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</si>
  <si>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</si>
  <si>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</si>
  <si>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</si>
  <si>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</si>
  <si>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</si>
  <si>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</si>
  <si>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</si>
  <si>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</si>
  <si>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</si>
  <si>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</si>
  <si>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</si>
  <si>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</si>
  <si>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</si>
  <si>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</si>
  <si>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</si>
  <si>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</si>
  <si>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</si>
  <si>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</si>
  <si>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</si>
  <si>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</si>
  <si>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</si>
  <si>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</si>
  <si>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</si>
  <si>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</si>
  <si>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</si>
  <si>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</si>
  <si>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</si>
  <si>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</si>
  <si>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</si>
  <si>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</si>
  <si>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</si>
  <si>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</si>
  <si>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</si>
  <si>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</si>
  <si>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</si>
  <si>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</si>
  <si>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</si>
  <si>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</si>
  <si>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</si>
  <si>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</si>
  <si>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</si>
  <si>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</si>
  <si>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</si>
  <si>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</si>
  <si>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</si>
  <si>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</si>
  <si>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</si>
  <si>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</si>
  <si>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</si>
  <si>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</si>
  <si>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</si>
  <si>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</si>
  <si>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</si>
  <si>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</si>
  <si>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</si>
  <si>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</si>
  <si>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</si>
  <si>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</si>
  <si>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</si>
  <si>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</si>
  <si>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</si>
  <si>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</si>
  <si>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</si>
  <si>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</si>
  <si>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</si>
  <si>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</si>
  <si>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</si>
  <si>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</si>
  <si>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</si>
  <si>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</si>
  <si>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</si>
  <si>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</si>
  <si>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</si>
  <si>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</si>
  <si>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</si>
  <si>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</si>
  <si>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</si>
  <si>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</si>
  <si>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</si>
  <si>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</si>
  <si>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</si>
  <si>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</si>
  <si>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</si>
  <si>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</si>
  <si>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</si>
  <si>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</si>
  <si>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</si>
  <si>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</si>
  <si>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</si>
  <si>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</si>
  <si>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</si>
  <si>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</si>
  <si>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</si>
  <si>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</si>
  <si>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</si>
  <si>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</si>
  <si>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</si>
  <si>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</si>
  <si>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</si>
  <si>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</si>
  <si>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</si>
  <si>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</si>
  <si>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</si>
  <si>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</si>
  <si>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</si>
  <si>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</si>
  <si>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</si>
  <si>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</si>
  <si>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</si>
  <si>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</si>
  <si>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</si>
  <si>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</si>
  <si>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</si>
  <si>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</si>
  <si>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</si>
  <si>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</si>
  <si>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</si>
  <si>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</si>
  <si>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</si>
  <si>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</si>
  <si>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</si>
  <si>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</si>
  <si>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</si>
  <si>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</si>
  <si>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</si>
  <si>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</si>
  <si>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</si>
  <si>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</si>
  <si>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</si>
  <si>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</si>
  <si>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</si>
  <si>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</si>
  <si>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</si>
  <si>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</si>
  <si>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</si>
  <si>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</si>
  <si>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</si>
  <si>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</si>
  <si>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</si>
  <si>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</si>
  <si>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</si>
  <si>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</si>
  <si>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</si>
  <si>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</si>
  <si>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</si>
  <si>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</si>
  <si>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</si>
  <si>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</si>
  <si>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</si>
  <si>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</si>
  <si>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</si>
  <si>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</si>
  <si>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</si>
  <si>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11001310304920220007700</t>
  </si>
  <si>
    <t>49 CIVIL DEL CIRCUITO DE BOGOTÁ</t>
  </si>
  <si>
    <t>Jairo David Ramírez Ossa (conductor)
Claudia Maria Ossa (asegurada)
Allianz Seguros S.A.</t>
  </si>
  <si>
    <t>Daniel Stiven Rivera (Víctima 1);
María Ilda Medina Martínez (Madre de la víctima 1);
Jeferson Anibal Rivera Medina (Hermano de la víctima 1);
José Daniel Rivera Martínez (Padre de la víctima 1);
María Inés Martínez de Medina (Abuela de la víctima 1);
Ingrid Lorena Rivera Medina (Hermana de la víctima 1);
Blanca María Martín de Rivera (Abuela de la víctima 1)
Yuliet María Calderón Londoño (Víctima 2)
Yuliet María Calderón Londoño en representación de Thiago Rivera (hijo de la Vícitima 2) (21-nov-22)
Martha Lucía Londoño Cardona (Madre de la víctima 2)
Sandra Milena Londoño (hermana de la víctima 2)
Natalia Londoño Cardona (hermana de la víctima 2)
Joan Sebastian Lodonoño (hermano de la víctima 2)
Marcela Londoño (hermana de la víctima 2)</t>
  </si>
  <si>
    <t xml:space="preserve">Daniel Stiven Rivera
Yuliet María Calderón </t>
  </si>
  <si>
    <t xml:space="preserve">Daniel Rivera: 1.072.073.763
Yuliet Calderón: 1.007.538.691
</t>
  </si>
  <si>
    <t xml:space="preserve">Diagonal 64Sur #73h -35 Barrio Perdomo
</t>
  </si>
  <si>
    <t>danielstivenriveramedina@gmail.com
yulietmariacalderon@hotmail.com</t>
  </si>
  <si>
    <t>Solteros</t>
  </si>
  <si>
    <t>Daniel Rivera 27 de junio de 1997
Yuliet Calderón 01 de mayo 2000</t>
  </si>
  <si>
    <t>Daniel Rivera: 24
Yuliet Calderón: 19</t>
  </si>
  <si>
    <t>N/A</t>
  </si>
  <si>
    <t>Daniel Rivera: Electricista
Yuliet Calderón: No relaciona</t>
  </si>
  <si>
    <t>31 de octubre de 2019</t>
  </si>
  <si>
    <t>No aplica - Se solicitaron medidas cautelares</t>
  </si>
  <si>
    <t>1. El 31 de octubre de 2019, el señor Daniel Stiven Rivera en calidad de conductor y la señora Yuliet Calderón el calidad de parrillera se movilizaban en la motocicleta de placas OVF-18C por la intersección carrera 14 con Calle 60 a las 8:38 p.m., sentido Norte -Sur cuando colisiónó con el vehículo de placas RCR-388 que se desplazaba por la carrera 14 con Calle 60 en sentido Sur- Norte. Este último conducido por el señor Jairo David Ramírez Ossa. 
2. En el Informe Policial de Accidente de Tránsito se estableció como hipótesos la causal No. 147: "Por establecer quien omite semáforo en rojo". 
3. Por otra parte, con el libelo de la demanda se aportó un video en el que queda registrado que el vehículo asegurado hizo un giro prohibido y como consecuencia de ello se produjo el accidente.
4. Como consecuencia del accidente de tránsito, el señor Daniel Rivera Medina sufrió lesiones que derivaron en una PCL del 27,75 %. y la señora Yuliet Calderon fue calificada con una PCL de 12,90%</t>
  </si>
  <si>
    <t>Claudia María Ossa Castrillon</t>
  </si>
  <si>
    <t>RCR388</t>
  </si>
  <si>
    <t>022524101/0</t>
  </si>
  <si>
    <t>22 de abril de 2022</t>
  </si>
  <si>
    <t>X</t>
  </si>
  <si>
    <t>APJ31169-86130035</t>
  </si>
  <si>
    <t>1.	INEXISTENCIA DE RESPONSABILIDAD A CARGO DE LOS DEMANDADOS POR LA FALTA DE ACREDITACIÓN DEL NEXO CAUSAL.
2.	EXIMIENTE DE LA RESPONSABILIDAD DE LOS DEMANDADOS POR CONFIGURARSE UN HECHO EXCLUSIVO DE UN TERCERO-DANIEL RIVERA.
3.	CONCURRENCIA DE ACTIVIDADES PELIGROSAS. EL RÉGIMEN DE RESPONSABILIDAD APLICABLE A ESTE PARTICULAR ES EL DE LA CULPA PROBADA.
4.	REDUCCIÓN DE LA INDEMNIZACIÓN COMO CONSECUENCIA DE LA INCIDENCIA DE LA CONDUCTA DE DANIEL STIVEN RIVERA
5.	TASACIÓN EXORBITANTE DEL DAÑO MORAL
6.	IMPROCEDENCIA y EXCESIVA TASACÓN DEL DAÑO A LA VIDA EN RELACIÓN PRETENDIDO
7.	GENÉRICA O INNOMINADA
EXCEPCIONES DE FONDO FRENTE AL CONTRATO DE SEGURO
1.	INEXISTENCIA DE OBLIGACIÓN DE INDEMNIZAR A CARGO DE ALLIANZ SEGUROS S.A. POR INCUMPLIMIENTO DE LAS CARGAS DEL ARTÍCULO 1077 DEL CÓDIGO DE COMERCIO.
2.	RIESGOS EXPRESAMENTE EXCLUIDOS EN LA PÓLIZA DE SEGURO No. 022524101/0
3.	CARÁCTER MERAMENTE INDEMNIZATORIO QUE REVISTEN LOS CONTRATOS DE SEGUROS.
4.	EN CUALQUIER CASO, DE NINGUNA FORMA SE PODRÁ EXCEDER EL LÍMITE DEL VALOR ASEGURADO.
5.	GENÉRICA O INNOMINADA
EXCEPCIONES DE FONDO FRENTE AL LLAMAMIENTO EN GARANTÍA PROMOVIDO POR JAIRO DAVID RAMIREZ OSSA Y CLAUDIA MARIA OSSA CASTRILLON EN CONTRA DE ALLIANZ SEGUROS S.A.
1.	FALTA DE LEGITIMACIÓN EN LA CAUSA PARA PROMOVER EL LLAMAMIENTO EN GARANTÍA POR PARTE DE JAIRO DAVID RAMÍREZ OSSA
2.	FALTA DE LEGITIMACIÓN EN LA CAUSA POR PASIVA DE ALLIANZ SEGUROS S.A. RESPECTO AL LLAMAMIENTO EN GARANTÍA FORMULADO POR JAIRO DAVID RAMÍREZ OSSA.
3.	FALTA DE COBERTURA MATERIAL DEL CONTRATO DE SEGURO FRENTE AL SEÑOR JAIRO DAVID  RAMÍREZ OSSA.
4.	INEXISTENCIA DE OBLIGACIÓN DE INDEMNIZAR A CARGO DE ALLIANZ SEGUROS S.A POR FALTA DE REALIZACIÓN DEL RIESGO ASEGURADO EN LA PÓLIZA DE AUTOS
5.	RIESGOS EXPRESAMENTE EXCLUIDOS EN LA PÓLIZA DE SEGURO No. 022524101/0
6.	CARÁCTER MERAMENTE INDEMNIZATORIO QUE REVISTEN LOS CONTRATOS DE SEGUROS.
7.	EN CUALQUIER CASO, DE NINGUNA FORMA SE PODRÁ EXCEDER EL LÍMITE DEL VALOR ASEGURADO.
8.	PRESCRIPCIÓN ORDINARIA DE LA ACCIÓN DERIVADA DEL CONTRATO DE SEGURO.
9.	GENÉRICA O INNOMINADA</t>
  </si>
  <si>
    <t>22 de octubre de 2024</t>
  </si>
  <si>
    <t xml:space="preserve">La contingencia se califica como PROBABLE teniendo en cuenta que la póliza presta cobertura temporal y material, y además, la responsabilidad del conductor del vehículo asegurado se encuentra acreditada. 
Lo primero que debe tomarse en consideración es que la póliza de Seguro No. 0225241010, cuya asegrada es Claudia María Ossa, presta cobertura temporal y material, de conformidad con los hechos y pretensiones expuestas en el líbelo de la demanda. Frente a la cobertura temporal, debe señalarse que la ocurrencia del accidente de tránsito (31 de octubre de 2019) se encuentra dentro de la delimitación temporal de la Póliza que estuvo comprendida desde el 19 de septiembre de 2019 hasta el 30 de septiembre de 2020, bajo la modalidad de ocurrencia. Aunado a ello, presta cobertura material en tanto ampara la responsabilidad civil extracontractual, pretensión que se le endilga al extremo pasivo.
Por otro lado, frente a la responsabilidad del asegurado, debe decirse que existen elementos probatorios  que acreditan que hubo responsabilidad del conductor del vehículo asegurado en la ocurrencia del accidente de tránsito. Si bien en el Informe Policial de Accidente de Tránsito no se estableció una causa probable del accidente ocurrido el 31 de octubre de 2019, lo cierto es que el extremo actor aportó con el libelo de la demanda un video que acredita que la conducta desplegada por el conductor del vehículo asegurado fue determinante para la ocurrencia del accidente de tránsito, cuando realizó un giro prohibido a la izquierda, invadiendo así la calzada vehícular por donde se desplazaba el señor Daniel Rivera y la señora Yuliet Calderón en su motocicleta. Aunado a lo anterior, en la grabación del accidente está acreditado que para el momento de la colisión, la luz verde del semáforo habilitaba el paso a los vehículos que se desplazaban por la carrera 14 y no para los vehículos que se movilizaban por la calle 60, como el caso del asegurado.  No obstante, a través del video del accidente es posible advertir que señor Rivera no disminuyó la velocidad cuando se aproximaba a la intersección, como lo ordena el artículo 74 de la Ley 769 de 2002, situación que podría conllevar a reducir la indemnización pretendida por Yuliet Calderón y su núcleo familiar, teniendo en consideración el hecho de un tercero, en este caso, Daniel Rivera en su calidad de conductor de la motocicleta. 
Lo anterior, sin perjuicio del caracter contingente del proceso. </t>
  </si>
  <si>
    <t xml:space="preserve">Se reconocerá la suma total de $345,708,191, que se estimaron bajo las siguientes consideraciones: 
FRENTE A LOS PERJUICIOS POR LAS LESIONES DE DANIEL RIVERA
1. Lucro Cesante: Se reconocerá a favor de Daniel Rivera la suma de $108,035,239 a título de lucro cesante consolidado y futuro, en aplicación a la fórmula establecida por las altas Cortes, Teniendo en cuenta los siguientes aspectos: (i) El salario certificado para la fecha del accidente, el cual corresponde a $1.049.700, el cual se indexó con el IPC de octubre de 2024, lo que arroja un valor de $1,459,715, (ii) Se tiene en cuenta la pérdida de capacidad laboral del 27,75%, que aplicada al ingreso devengado, genera un IBL Final de $405.070, (iii) y la expectativa de vida de la víctima por 58 años, teniendo que a la fecha del accidente contaba con 22.34 años, lo que arroja un valor final de $28,597,562 por concepto de lucro cesante consolidado (liquidado desde la fecha del accidente hasta el 25 de noviembre de 2024), y $79,437,676 por concepto de lucro cesante futuro (calculado desde el 26 de noviembre de 2024 y por la expectativa de vida del lesionado)
2. Daño Moral: Se estimo la suma de $165.600.000, discriminada de la siguiente manera:
-	Daniel Rivera, en calidad de víctima directa: $33.000.000
-	María Ilda Medina, en calidad de madre de la víctima: $33.000.000
-	José Daniel Rivera, en calidad de padre de la víctima: $33.000.000
-	Jefferson Rivera, en calidad de hermano de la víctima: $16.650.000
-	Ingrid Rivera, en calidad de hermana de la víctima: $16.650.000
-	María Inés Martínez, en calidad de abuela de la víctima: $16.650.000
-	Blanca María Martín, en calidad de abuela de la víctima: $16.650.000
Este valor se fijó en proporción al criterio jurisprudencial de la Corte Suprema de Justicia (Sentencia del 23/05/2018, MP: Aroldo Wilson Quiroz) en el que se ha establecido un rango entre $50.000.000 y $60.000.0000 para resarcir a la víctima cuando  las lesiones generan daños permanentes y generan una pérdida de capacidad laboral del 50 % o más. Lo anterior, en consideración a que el señor Daniel Rivera fue calificado con una PCL de 27,75%
3. Daño a la vida en relación: Se estimó la suma de $27.500.000, discriminada de la siguiente manera:
-	Daniel Rivera, en calidad de víctima directa: $27.500.000
Este valor se fijó en proporción al criterio jurisprudencial de la Corte Suprema de Justicia (Sentencia del 08/09/2021, MP: Aroldo Wilson Quiroz) en el que se ha establecido un la suma de $50.000.000 para resarcir a la víctima y sus familiares cuando  las lesiones generan daños permanentes en la vida de la víctima y generan una pérdida de capacidad laboral del 50 % o más. Lo anterior, en consideración a que el señor Daniel Rivera fue calificado con una PCL de 27,75%.
FRENTE A LOS PERJUICIOS POR LAS LESIONES DE YULIET CALDERÓN
1. Daño Moral: Se estimó la suma de $104.000.000, discriminada de la siguiente manera:
-	Yuliet María Calderón el calidad de víctima directa: $20.000.000
-	Thiago Joel Rivera, en calidad de hijo de la víctima: $20.000.000
-	Martha Lucía Londoño, en calidad de madre de la víctima: $20.000.000
-	Sandra Milena Londoño,  en calidad de hermana de la víctima: $11.000.000
-	Natalia Londoño Cardona,  en calidad de hermana de la víctima: $11.000.000
-	Joan Sebastián Londoño, en calidad de hermano de la víctima: $11.000.000
-	Marcela Londoño, en calidad de hermana de la víctima: $11.000.000
Este valor se fijó en proporción al criterio jurisprudencial de la Corte Suprema de Justicia (Sentencia del 23/05/2018, MP: Aroldo Wilson Quiroz) en el que se ha establecido un rango entre $50.000.000 y $60.000.0000 para resarcir a la víctima cuando  las lesiones generan daños permanentes en la vida de la víctima y generan una pérdida de capacidad laboral del 50 % o más. Lo anterior, en consideración a que la señora Yuliet Calderón fue calificada con una PCL de 12,90%.
2. Daño a la vida en relación: Se estimó la suma de $27.000.000, discriminada de la siguiente manera:
-	Yuliet María Calderón el calidad de víctima directa: $16.000.000
-	Thiago Joel Rivera, en calidad de hijo de la víctima: 11.000.000
Este valor se fijó en proporción al criterio jurisprudencial de la Corte Suprema de Justicia (Sentencia del 08/09/2021, MP: Aroldo Wilson Quiroz) en el que se ha establecido un la suma de $50.000.000 para resarcir a la víctima y sus familiares cuando  las lesiones generan daños permanentes en la vida de la víctima y generan una pérdida de capacidad laboral del 50 % o más. Lo anterior, en consideración a que el señor Daniel Rivera fue calificado con una PCL de 27,75% y la señora Yuliet Cardona fue calificada con una PCL de 12,90%.
Por otra parte, debe indicarse que no se reconoce suma alguna por este perjuicio a los demás demandantes, quienes son familiares de las víctimas, lo anterior en tanto que dentro del expediente no obra prueba alguna respecto de la convivencia o cercanía con las víctimas. Sin perjuicio de lo previamente expuesto, debe recalcarse que la liquidación podría una vez se realice la práctica de los interrogatorios y testimonios.
Concurrencia de Causas: Teniendo en cuenta que ambas partes estaban ejerciendo una  actividad peligrosa, hay una coparticipación del 20 % en la producción del resultado dañoso en cabeza del señor Daniel Rivera y que a su vez se extiende a los perjuicios reclamados por Yulieth Calderón, teniendo en cuenta la coparticipación de un tercero, en este caso el conductor dela motocicleta Daniel Rivera. Por tanto, el extremo pasivo debe reconocer sólo el 80 % del valor total de los perjuicios tasados anteriormente. Lo anterior implica que al valor total de los perjuicios por las lesiones de Daniel Rivera que ascienden a $301,135,239 , se les reduce el 20%, lo que arroja un valor final de $240.908.191.
A su vez a la liquidación por las lesiones de Yulieth Calderón que ascienden a $131.000.000, se les reduce el 20%, lo que arroja un valor final de $104.800.000
Todo lo anterior para un valor final (después de aplicada la reducción por concurrencia) de $345,708,191
</t>
  </si>
  <si>
    <t>20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</si>
</sst>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2" fontId="1" fillId="0" borderId="0" applyFont="0" applyFill="0" applyBorder="0" applyAlignment="0" applyProtection="0"/>
  </cellStyleXfs>
  <cellXfs count="13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6" fillId="0" borderId="1" xfId="0" applyFont="1" applyBorder="1" applyAlignment="1">
      <alignment vertical="top" wrapText="1"/>
    </xf>
    <xf numFmtId="42" fontId="0" fillId="0" borderId="1" xfId="5" applyFont="1" applyBorder="1" applyAlignment="1" applyProtection="1">
      <alignment horizontal="justify" vertical="top"/>
      <protection locked="0"/>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wrapText="1"/>
    </xf>
    <xf numFmtId="0" fontId="0" fillId="0" borderId="1" xfId="0" applyBorder="1" applyAlignment="1">
      <alignment horizontal="justify"/>
    </xf>
    <xf numFmtId="0" fontId="6" fillId="0" borderId="1" xfId="0" applyFont="1" applyBorder="1" applyAlignment="1">
      <alignment horizontal="justify" vertical="top" wrapText="1"/>
    </xf>
    <xf numFmtId="0" fontId="6" fillId="0" borderId="1" xfId="0" applyFont="1" applyBorder="1" applyAlignment="1">
      <alignment horizontal="justify" vertical="top"/>
    </xf>
    <xf numFmtId="0" fontId="7" fillId="0" borderId="1" xfId="3" applyBorder="1" applyAlignment="1">
      <alignment horizontal="justify" vertical="top" wrapText="1"/>
    </xf>
    <xf numFmtId="14" fontId="0" fillId="0" borderId="1" xfId="0" applyNumberFormat="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14" fontId="6" fillId="0" borderId="1" xfId="0" applyNumberFormat="1" applyFont="1" applyBorder="1" applyAlignment="1">
      <alignment horizontal="justify" vertical="top" wrapText="1"/>
    </xf>
    <xf numFmtId="6" fontId="0" fillId="0" borderId="1" xfId="5" applyNumberFormat="1" applyFont="1" applyBorder="1" applyAlignment="1">
      <alignment horizontal="justify" vertical="top" wrapText="1"/>
    </xf>
    <xf numFmtId="42" fontId="0" fillId="0" borderId="1" xfId="5"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6">
    <cellStyle name="Hipervínculo" xfId="3" builtinId="8"/>
    <cellStyle name="Moneda" xfId="4" builtinId="4"/>
    <cellStyle name="Moneda [0]" xfId="1" builtinId="7"/>
    <cellStyle name="Moneda [0] 2" xfId="5" xr:uid="{43D69044-4B68-4876-9AC7-D6E53CFFEEF9}"/>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50</xdr:row>
      <xdr:rowOff>38100</xdr:rowOff>
    </xdr:from>
    <xdr:to>
      <xdr:col>2</xdr:col>
      <xdr:colOff>3491343</xdr:colOff>
      <xdr:row>76</xdr:row>
      <xdr:rowOff>123195</xdr:rowOff>
    </xdr:to>
    <xdr:pic>
      <xdr:nvPicPr>
        <xdr:cNvPr id="2" name="Imagen 1">
          <a:extLst>
            <a:ext uri="{FF2B5EF4-FFF2-40B4-BE49-F238E27FC236}">
              <a16:creationId xmlns:a16="http://schemas.microsoft.com/office/drawing/2014/main" id="{8607F5FF-BD35-4D2F-8746-41838B3B6561}"/>
            </a:ext>
          </a:extLst>
        </xdr:cNvPr>
        <xdr:cNvPicPr>
          <a:picLocks noChangeAspect="1"/>
        </xdr:cNvPicPr>
      </xdr:nvPicPr>
      <xdr:blipFill>
        <a:blip xmlns:r="http://schemas.openxmlformats.org/officeDocument/2006/relationships" r:embed="rId1"/>
        <a:stretch>
          <a:fillRect/>
        </a:stretch>
      </xdr:blipFill>
      <xdr:spPr>
        <a:xfrm>
          <a:off x="47625" y="9715500"/>
          <a:ext cx="8863443" cy="5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0" zoomScale="85" zoomScaleNormal="85" workbookViewId="0">
      <selection activeCell="A34" sqref="A34"/>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7" t="s">
        <v>0</v>
      </c>
      <c r="B1" s="67"/>
      <c r="C1" s="67"/>
    </row>
    <row r="2" spans="1:3" x14ac:dyDescent="0.25">
      <c r="A2" s="5" t="s">
        <v>163</v>
      </c>
      <c r="B2" s="74" t="s">
        <v>196</v>
      </c>
      <c r="C2" s="75"/>
    </row>
    <row r="3" spans="1:3" x14ac:dyDescent="0.25">
      <c r="A3" s="5" t="s">
        <v>126</v>
      </c>
      <c r="B3" s="76" t="s">
        <v>197</v>
      </c>
      <c r="C3" s="69"/>
    </row>
    <row r="4" spans="1:3" x14ac:dyDescent="0.25">
      <c r="A4" s="5" t="s">
        <v>142</v>
      </c>
      <c r="B4" s="76" t="s">
        <v>198</v>
      </c>
      <c r="C4" s="69"/>
    </row>
    <row r="5" spans="1:3" ht="31.5" customHeight="1" x14ac:dyDescent="0.25">
      <c r="A5" s="5" t="s">
        <v>143</v>
      </c>
      <c r="B5" s="76" t="s">
        <v>199</v>
      </c>
      <c r="C5" s="69"/>
    </row>
    <row r="6" spans="1:3" x14ac:dyDescent="0.25">
      <c r="A6" s="5" t="s">
        <v>144</v>
      </c>
      <c r="B6" s="59" t="s">
        <v>103</v>
      </c>
      <c r="C6" s="59"/>
    </row>
    <row r="7" spans="1:3" x14ac:dyDescent="0.25">
      <c r="A7" s="24" t="s">
        <v>145</v>
      </c>
      <c r="B7" s="68" t="s">
        <v>127</v>
      </c>
      <c r="C7" s="69"/>
    </row>
    <row r="8" spans="1:3" ht="23.1" customHeight="1" x14ac:dyDescent="0.25">
      <c r="A8" s="25" t="s">
        <v>146</v>
      </c>
      <c r="B8" s="61" t="s">
        <v>200</v>
      </c>
      <c r="C8" s="62"/>
    </row>
    <row r="9" spans="1:3" x14ac:dyDescent="0.25">
      <c r="A9" s="25" t="s">
        <v>147</v>
      </c>
      <c r="B9" s="63" t="s">
        <v>201</v>
      </c>
      <c r="C9" s="64"/>
    </row>
    <row r="10" spans="1:3" x14ac:dyDescent="0.25">
      <c r="A10" s="25" t="s">
        <v>148</v>
      </c>
      <c r="B10" s="63" t="s">
        <v>202</v>
      </c>
      <c r="C10" s="63"/>
    </row>
    <row r="11" spans="1:3" ht="30" customHeight="1" x14ac:dyDescent="0.25">
      <c r="A11" s="26" t="s">
        <v>149</v>
      </c>
      <c r="B11" s="63">
        <v>3132502727</v>
      </c>
      <c r="C11" s="63"/>
    </row>
    <row r="12" spans="1:3" ht="30" customHeight="1" x14ac:dyDescent="0.25">
      <c r="A12" s="5" t="s">
        <v>150</v>
      </c>
      <c r="B12" s="65" t="s">
        <v>203</v>
      </c>
      <c r="C12" s="58"/>
    </row>
    <row r="13" spans="1:3" x14ac:dyDescent="0.25">
      <c r="A13" s="5" t="s">
        <v>151</v>
      </c>
      <c r="B13" s="59" t="s">
        <v>204</v>
      </c>
      <c r="C13" s="59"/>
    </row>
    <row r="14" spans="1:3" x14ac:dyDescent="0.25">
      <c r="A14" s="5" t="s">
        <v>152</v>
      </c>
      <c r="B14" s="71" t="s">
        <v>205</v>
      </c>
      <c r="C14" s="64"/>
    </row>
    <row r="15" spans="1:3" x14ac:dyDescent="0.25">
      <c r="A15" s="5" t="s">
        <v>153</v>
      </c>
      <c r="B15" s="58" t="s">
        <v>206</v>
      </c>
      <c r="C15" s="59"/>
    </row>
    <row r="16" spans="1:3" x14ac:dyDescent="0.25">
      <c r="A16" s="5" t="s">
        <v>154</v>
      </c>
      <c r="B16" s="59" t="s">
        <v>207</v>
      </c>
      <c r="C16" s="59"/>
    </row>
    <row r="17" spans="1:3" ht="15" customHeight="1" x14ac:dyDescent="0.25">
      <c r="A17" s="5" t="s">
        <v>155</v>
      </c>
      <c r="B17" s="58" t="s">
        <v>7</v>
      </c>
      <c r="C17" s="58"/>
    </row>
    <row r="18" spans="1:3" x14ac:dyDescent="0.25">
      <c r="A18" s="5" t="s">
        <v>156</v>
      </c>
      <c r="B18" s="58" t="s">
        <v>208</v>
      </c>
      <c r="C18" s="58"/>
    </row>
    <row r="19" spans="1:3" ht="18.75" customHeight="1" x14ac:dyDescent="0.25">
      <c r="A19" s="5" t="s">
        <v>157</v>
      </c>
      <c r="B19" s="72">
        <v>1049700</v>
      </c>
      <c r="C19" s="73"/>
    </row>
    <row r="20" spans="1:3" x14ac:dyDescent="0.25">
      <c r="A20" s="5" t="s">
        <v>158</v>
      </c>
      <c r="B20" s="59">
        <v>2</v>
      </c>
      <c r="C20" s="59"/>
    </row>
    <row r="21" spans="1:3" ht="17.25" customHeight="1" x14ac:dyDescent="0.25">
      <c r="A21" s="5" t="s">
        <v>159</v>
      </c>
      <c r="B21" s="58" t="s">
        <v>8</v>
      </c>
      <c r="C21" s="58"/>
    </row>
    <row r="22" spans="1:3" x14ac:dyDescent="0.25">
      <c r="A22" s="25" t="s">
        <v>160</v>
      </c>
      <c r="B22" s="57" t="s">
        <v>209</v>
      </c>
      <c r="C22" s="57"/>
    </row>
    <row r="23" spans="1:3" x14ac:dyDescent="0.25">
      <c r="A23" s="25" t="s">
        <v>161</v>
      </c>
      <c r="B23" s="60" t="s">
        <v>210</v>
      </c>
      <c r="C23" s="57"/>
    </row>
    <row r="24" spans="1:3" x14ac:dyDescent="0.25">
      <c r="A24" s="25" t="s">
        <v>162</v>
      </c>
      <c r="B24" s="60" t="s">
        <v>210</v>
      </c>
      <c r="C24" s="57"/>
    </row>
    <row r="25" spans="1:3" x14ac:dyDescent="0.25">
      <c r="A25" s="70" t="s">
        <v>120</v>
      </c>
      <c r="B25" s="57" t="s">
        <v>211</v>
      </c>
      <c r="C25" s="54"/>
    </row>
    <row r="26" spans="1:3" x14ac:dyDescent="0.25">
      <c r="A26" s="70"/>
      <c r="B26" s="54"/>
      <c r="C26" s="54"/>
    </row>
    <row r="27" spans="1:3" ht="100.5" customHeight="1" x14ac:dyDescent="0.25">
      <c r="A27" s="70"/>
      <c r="B27" s="54"/>
      <c r="C27" s="54"/>
    </row>
    <row r="28" spans="1:3" x14ac:dyDescent="0.25">
      <c r="A28" s="25" t="s">
        <v>164</v>
      </c>
      <c r="B28" s="57" t="s">
        <v>212</v>
      </c>
      <c r="C28" s="54"/>
    </row>
    <row r="29" spans="1:3" x14ac:dyDescent="0.25">
      <c r="A29" s="25" t="s">
        <v>165</v>
      </c>
      <c r="B29" s="54">
        <v>52003310</v>
      </c>
      <c r="C29" s="54"/>
    </row>
    <row r="30" spans="1:3" x14ac:dyDescent="0.25">
      <c r="A30" s="25" t="s">
        <v>166</v>
      </c>
      <c r="B30" s="54" t="s">
        <v>213</v>
      </c>
      <c r="C30" s="54"/>
    </row>
    <row r="31" spans="1:3" x14ac:dyDescent="0.25">
      <c r="A31" s="25" t="s">
        <v>167</v>
      </c>
      <c r="B31" s="54" t="s">
        <v>214</v>
      </c>
      <c r="C31" s="54"/>
    </row>
    <row r="32" spans="1:3" x14ac:dyDescent="0.25">
      <c r="A32" s="25" t="s">
        <v>168</v>
      </c>
      <c r="B32" s="55" t="s">
        <v>215</v>
      </c>
      <c r="C32" s="56"/>
    </row>
    <row r="33" spans="1:3" x14ac:dyDescent="0.25">
      <c r="A33" s="5" t="s">
        <v>169</v>
      </c>
      <c r="B33" s="66" t="s">
        <v>219</v>
      </c>
      <c r="C33" s="66"/>
    </row>
    <row r="34" spans="1:3" ht="45" x14ac:dyDescent="0.25">
      <c r="A34" s="5" t="s">
        <v>170</v>
      </c>
      <c r="B34" s="66" t="s">
        <v>222</v>
      </c>
      <c r="C34" s="5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34:C34"/>
    <mergeCell ref="B33:C33"/>
    <mergeCell ref="A1:C1"/>
    <mergeCell ref="B17:C17"/>
    <mergeCell ref="B7:C7"/>
    <mergeCell ref="A25:A27"/>
    <mergeCell ref="B6:C6"/>
    <mergeCell ref="B14:C14"/>
    <mergeCell ref="B15:C15"/>
    <mergeCell ref="B16:C16"/>
    <mergeCell ref="B18:C18"/>
    <mergeCell ref="B19:C19"/>
    <mergeCell ref="B2:C2"/>
    <mergeCell ref="B3:C3"/>
    <mergeCell ref="B4:C4"/>
    <mergeCell ref="B5:C5"/>
    <mergeCell ref="B8:C8"/>
    <mergeCell ref="B9:C9"/>
    <mergeCell ref="B10:C10"/>
    <mergeCell ref="B11:C11"/>
    <mergeCell ref="B12:C12"/>
    <mergeCell ref="B13:C13"/>
    <mergeCell ref="B20:C20"/>
    <mergeCell ref="B22:C22"/>
    <mergeCell ref="B23:C23"/>
    <mergeCell ref="B24:C24"/>
    <mergeCell ref="B31:C31"/>
    <mergeCell ref="B32:C32"/>
    <mergeCell ref="B25:C27"/>
    <mergeCell ref="B21:C21"/>
    <mergeCell ref="B28:C28"/>
    <mergeCell ref="B29:C29"/>
    <mergeCell ref="B30:C3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4" sqref="B24:C24"/>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7" t="s">
        <v>10</v>
      </c>
      <c r="B1" s="77"/>
      <c r="C1" s="77"/>
    </row>
    <row r="2" spans="1:3" ht="15.75" customHeight="1" x14ac:dyDescent="0.25">
      <c r="A2" s="19" t="s">
        <v>11</v>
      </c>
      <c r="B2" s="78" t="s">
        <v>217</v>
      </c>
      <c r="C2" s="79"/>
    </row>
    <row r="3" spans="1:3" s="2" customFormat="1" x14ac:dyDescent="0.25">
      <c r="A3" s="5" t="s">
        <v>1</v>
      </c>
      <c r="B3" s="59" t="str">
        <f>'AUTOS  NOTA 322'!B2:C2</f>
        <v>11001310304920220007700</v>
      </c>
      <c r="C3" s="59"/>
    </row>
    <row r="4" spans="1:3" s="2" customFormat="1" x14ac:dyDescent="0.25">
      <c r="A4" s="5" t="s">
        <v>2</v>
      </c>
      <c r="B4" s="59" t="str">
        <f>'AUTOS  NOTA 322'!B3:C3</f>
        <v>49 CIVIL DEL CIRCUITO DE BOGOTÁ</v>
      </c>
      <c r="C4" s="59"/>
    </row>
    <row r="5" spans="1:3" s="2" customFormat="1" x14ac:dyDescent="0.25">
      <c r="A5" s="5" t="s">
        <v>3</v>
      </c>
      <c r="B5" s="59" t="str">
        <f>'AUTOS  NOTA 322'!B4:C4</f>
        <v>Jairo David Ramírez Ossa (conductor)
Claudia Maria Ossa (asegurada)
Allianz Seguros S.A.</v>
      </c>
      <c r="C5" s="59"/>
    </row>
    <row r="6" spans="1:3" s="2" customFormat="1" x14ac:dyDescent="0.25">
      <c r="A6" s="5" t="s">
        <v>4</v>
      </c>
      <c r="B6" s="59" t="str">
        <f>'AUTOS  NOTA 322'!B5:C5</f>
        <v>Daniel Stiven Rivera (Víctima 1);
María Ilda Medina Martínez (Madre de la víctima 1);
Jeferson Anibal Rivera Medina (Hermano de la víctima 1);
José Daniel Rivera Martínez (Padre de la víctima 1);
María Inés Martínez de Medina (Abuela de la víctima 1);
Ingrid Lorena Rivera Medina (Hermana de la víctima 1);
Blanca María Martín de Rivera (Abuela de la víctima 1)
Yuliet María Calderón Londoño (Víctima 2)
Yuliet María Calderón Londoño en representación de Thiago Rivera (hijo de la Vícitima 2) (21-nov-22)
Martha Lucía Londoño Cardona (Madre de la víctima 2)
Sandra Milena Londoño (hermana de la víctima 2)
Natalia Londoño Cardona (hermana de la víctima 2)
Joan Sebastian Lodonoño (hermano de la víctima 2)
Marcela Londoño (hermana de la víctima 2)</v>
      </c>
      <c r="C6" s="59"/>
    </row>
    <row r="7" spans="1:3" s="2" customFormat="1" x14ac:dyDescent="0.25">
      <c r="A7" s="5" t="s">
        <v>5</v>
      </c>
      <c r="B7" s="59" t="str">
        <f>'AUTOS  NOTA 322'!B6:C6</f>
        <v>LLAMADA EN GARANTIA</v>
      </c>
      <c r="C7" s="59"/>
    </row>
    <row r="8" spans="1:3" s="2" customFormat="1" x14ac:dyDescent="0.25">
      <c r="A8" s="28" t="s">
        <v>101</v>
      </c>
      <c r="B8" s="59" t="str">
        <f>'AUTOS  NOTA 322'!B7:C8</f>
        <v xml:space="preserve">Daniel Stiven Rivera
Yuliet María Calderón </v>
      </c>
      <c r="C8" s="59"/>
    </row>
    <row r="9" spans="1:3" x14ac:dyDescent="0.25">
      <c r="A9" s="19" t="s">
        <v>12</v>
      </c>
      <c r="B9" s="59"/>
      <c r="C9" s="59"/>
    </row>
    <row r="10" spans="1:3" x14ac:dyDescent="0.25">
      <c r="A10" s="19" t="s">
        <v>9</v>
      </c>
      <c r="B10" s="59" t="s">
        <v>106</v>
      </c>
      <c r="C10" s="59"/>
    </row>
    <row r="11" spans="1:3" x14ac:dyDescent="0.25">
      <c r="A11" s="19" t="s">
        <v>13</v>
      </c>
      <c r="B11" s="80"/>
      <c r="C11" s="81"/>
    </row>
    <row r="12" spans="1:3" x14ac:dyDescent="0.25">
      <c r="A12" s="19" t="s">
        <v>115</v>
      </c>
      <c r="B12" s="80"/>
      <c r="C12" s="81"/>
    </row>
    <row r="13" spans="1:3" x14ac:dyDescent="0.25">
      <c r="A13" s="19" t="s">
        <v>14</v>
      </c>
      <c r="B13" s="68" t="s">
        <v>76</v>
      </c>
      <c r="C13" s="69"/>
    </row>
    <row r="14" spans="1:3" x14ac:dyDescent="0.25">
      <c r="A14" s="19" t="s">
        <v>15</v>
      </c>
      <c r="B14" s="58"/>
      <c r="C14" s="59"/>
    </row>
    <row r="15" spans="1:3" x14ac:dyDescent="0.25">
      <c r="A15" s="19" t="s">
        <v>16</v>
      </c>
      <c r="B15" s="59"/>
      <c r="C15" s="59"/>
    </row>
    <row r="16" spans="1:3" x14ac:dyDescent="0.25">
      <c r="A16" s="19" t="s">
        <v>18</v>
      </c>
      <c r="B16" s="59"/>
      <c r="C16" s="59"/>
    </row>
    <row r="17" spans="1:3" x14ac:dyDescent="0.25">
      <c r="A17" s="94" t="s">
        <v>19</v>
      </c>
      <c r="B17" s="59"/>
      <c r="C17" s="59"/>
    </row>
    <row r="18" spans="1:3" x14ac:dyDescent="0.25">
      <c r="A18" s="95"/>
      <c r="B18" s="10" t="s">
        <v>21</v>
      </c>
      <c r="C18" s="10" t="s">
        <v>22</v>
      </c>
    </row>
    <row r="19" spans="1:3" x14ac:dyDescent="0.25">
      <c r="A19" s="95"/>
      <c r="B19" s="6" t="s">
        <v>118</v>
      </c>
      <c r="C19" s="6"/>
    </row>
    <row r="20" spans="1:3" x14ac:dyDescent="0.25">
      <c r="A20" s="95"/>
      <c r="B20" s="6"/>
      <c r="C20" s="6"/>
    </row>
    <row r="21" spans="1:3" x14ac:dyDescent="0.25">
      <c r="A21" s="96"/>
      <c r="B21" s="6"/>
      <c r="C21" s="6"/>
    </row>
    <row r="22" spans="1:3" x14ac:dyDescent="0.25">
      <c r="A22" s="19" t="s">
        <v>23</v>
      </c>
      <c r="B22" s="59"/>
      <c r="C22" s="59"/>
    </row>
    <row r="23" spans="1:3" x14ac:dyDescent="0.25">
      <c r="A23" s="19" t="s">
        <v>24</v>
      </c>
      <c r="B23" s="97"/>
      <c r="C23" s="98"/>
    </row>
    <row r="24" spans="1:3" ht="15" customHeight="1" x14ac:dyDescent="0.25">
      <c r="A24" s="19" t="s">
        <v>25</v>
      </c>
      <c r="B24" s="59" t="s">
        <v>88</v>
      </c>
      <c r="C24" s="59"/>
    </row>
    <row r="25" spans="1:3" x14ac:dyDescent="0.25">
      <c r="A25" s="19" t="s">
        <v>26</v>
      </c>
      <c r="B25" s="59" t="s">
        <v>17</v>
      </c>
      <c r="C25" s="59"/>
    </row>
    <row r="26" spans="1:3" x14ac:dyDescent="0.25">
      <c r="A26" s="19" t="s">
        <v>28</v>
      </c>
      <c r="B26" s="59">
        <v>30000000</v>
      </c>
      <c r="C26" s="59"/>
    </row>
    <row r="27" spans="1:3" x14ac:dyDescent="0.25">
      <c r="A27" s="18" t="s">
        <v>29</v>
      </c>
      <c r="B27" s="59" t="s">
        <v>27</v>
      </c>
      <c r="C27" s="59"/>
    </row>
    <row r="28" spans="1:3" x14ac:dyDescent="0.25">
      <c r="A28" s="82" t="s">
        <v>30</v>
      </c>
      <c r="B28" s="82"/>
      <c r="C28" s="82"/>
    </row>
    <row r="29" spans="1:3" x14ac:dyDescent="0.25">
      <c r="A29" s="92" t="s">
        <v>31</v>
      </c>
      <c r="B29" s="93"/>
      <c r="C29" s="11" t="s">
        <v>216</v>
      </c>
    </row>
    <row r="30" spans="1:3" x14ac:dyDescent="0.25">
      <c r="A30" s="92" t="s">
        <v>32</v>
      </c>
      <c r="B30" s="93"/>
      <c r="C30" s="11" t="s">
        <v>216</v>
      </c>
    </row>
    <row r="31" spans="1:3" x14ac:dyDescent="0.25">
      <c r="A31" s="92" t="s">
        <v>33</v>
      </c>
      <c r="B31" s="93"/>
      <c r="C31" s="52" t="s">
        <v>216</v>
      </c>
    </row>
    <row r="32" spans="1:3" x14ac:dyDescent="0.25">
      <c r="A32" s="92" t="s">
        <v>34</v>
      </c>
      <c r="B32" s="93"/>
      <c r="C32" s="11" t="s">
        <v>216</v>
      </c>
    </row>
    <row r="33" spans="1:3" x14ac:dyDescent="0.25">
      <c r="A33" s="92" t="s">
        <v>35</v>
      </c>
      <c r="B33" s="93"/>
      <c r="C33" s="11"/>
    </row>
    <row r="34" spans="1:3" x14ac:dyDescent="0.25">
      <c r="A34" s="92" t="s">
        <v>36</v>
      </c>
      <c r="B34" s="93"/>
      <c r="C34" s="12"/>
    </row>
    <row r="35" spans="1:3" x14ac:dyDescent="0.25">
      <c r="A35" s="83" t="s">
        <v>37</v>
      </c>
      <c r="B35" s="84"/>
      <c r="C35" s="13"/>
    </row>
    <row r="36" spans="1:3" x14ac:dyDescent="0.25">
      <c r="A36" s="83" t="s">
        <v>38</v>
      </c>
      <c r="B36" s="84"/>
      <c r="C36" s="14"/>
    </row>
    <row r="37" spans="1:3" x14ac:dyDescent="0.25">
      <c r="A37" s="85" t="s">
        <v>39</v>
      </c>
      <c r="B37" s="86"/>
      <c r="C37" s="14"/>
    </row>
    <row r="38" spans="1:3" x14ac:dyDescent="0.25">
      <c r="A38" s="87"/>
      <c r="B38" s="88"/>
      <c r="C38" s="14"/>
    </row>
    <row r="39" spans="1:3" x14ac:dyDescent="0.25">
      <c r="A39" s="89"/>
      <c r="B39" s="90"/>
      <c r="C39" s="14"/>
    </row>
    <row r="40" spans="1:3" x14ac:dyDescent="0.25">
      <c r="A40" s="91" t="s">
        <v>40</v>
      </c>
      <c r="B40" s="91"/>
      <c r="C40" s="91"/>
    </row>
    <row r="41" spans="1:3" x14ac:dyDescent="0.25">
      <c r="A41" s="16" t="s">
        <v>41</v>
      </c>
      <c r="B41" s="17"/>
      <c r="C41" s="14"/>
    </row>
    <row r="42" spans="1:3" x14ac:dyDescent="0.25">
      <c r="A42" s="83" t="s">
        <v>42</v>
      </c>
      <c r="B42" s="84"/>
      <c r="C42" s="14"/>
    </row>
    <row r="43" spans="1:3" x14ac:dyDescent="0.25">
      <c r="A43" s="83" t="s">
        <v>43</v>
      </c>
      <c r="B43" s="84"/>
      <c r="C43" s="14"/>
    </row>
    <row r="44" spans="1:3" x14ac:dyDescent="0.25">
      <c r="A44" s="16" t="s">
        <v>44</v>
      </c>
      <c r="B44" s="17"/>
      <c r="C44" s="14"/>
    </row>
    <row r="45" spans="1:3" x14ac:dyDescent="0.25">
      <c r="A45" s="16" t="s">
        <v>45</v>
      </c>
      <c r="B45" s="17"/>
      <c r="C45" s="14"/>
    </row>
    <row r="46" spans="1:3" x14ac:dyDescent="0.25">
      <c r="A46" s="83" t="s">
        <v>46</v>
      </c>
      <c r="B46" s="84"/>
      <c r="C46" s="14"/>
    </row>
    <row r="47" spans="1:3" x14ac:dyDescent="0.25">
      <c r="A47" s="16" t="s">
        <v>47</v>
      </c>
      <c r="B47" s="15"/>
      <c r="C47" s="14"/>
    </row>
    <row r="48" spans="1:3" x14ac:dyDescent="0.25">
      <c r="A48" s="83" t="s">
        <v>48</v>
      </c>
      <c r="B48" s="84"/>
      <c r="C48" s="14"/>
    </row>
    <row r="49" spans="1:3" x14ac:dyDescent="0.25">
      <c r="A49" s="83" t="s">
        <v>49</v>
      </c>
      <c r="B49" s="84"/>
      <c r="C49" s="14"/>
    </row>
    <row r="50" spans="1:3" x14ac:dyDescent="0.25">
      <c r="A50" s="83" t="s">
        <v>39</v>
      </c>
      <c r="B50" s="84"/>
      <c r="C50" s="14"/>
    </row>
  </sheetData>
  <mergeCells count="41">
    <mergeCell ref="B25:C25"/>
    <mergeCell ref="B26:C26"/>
    <mergeCell ref="B27:C27"/>
    <mergeCell ref="A50:B50"/>
    <mergeCell ref="B11:C11"/>
    <mergeCell ref="A46:B46"/>
    <mergeCell ref="A48:B48"/>
    <mergeCell ref="A29:B29"/>
    <mergeCell ref="A30:B30"/>
    <mergeCell ref="B24:C24"/>
    <mergeCell ref="B15:C15"/>
    <mergeCell ref="B16:C16"/>
    <mergeCell ref="A17:A21"/>
    <mergeCell ref="B17:C17"/>
    <mergeCell ref="B22:C22"/>
    <mergeCell ref="B23:C23"/>
    <mergeCell ref="A28:C28"/>
    <mergeCell ref="A49:B49"/>
    <mergeCell ref="A37:B39"/>
    <mergeCell ref="A40:C40"/>
    <mergeCell ref="A42:B42"/>
    <mergeCell ref="A43:B43"/>
    <mergeCell ref="A31:B31"/>
    <mergeCell ref="A32:B32"/>
    <mergeCell ref="A33:B33"/>
    <mergeCell ref="A36:B36"/>
    <mergeCell ref="A34:B34"/>
    <mergeCell ref="A35:B35"/>
    <mergeCell ref="A1:C1"/>
    <mergeCell ref="B9:C9"/>
    <mergeCell ref="B10:C10"/>
    <mergeCell ref="B13:C13"/>
    <mergeCell ref="B14:C14"/>
    <mergeCell ref="B3:C3"/>
    <mergeCell ref="B4:C4"/>
    <mergeCell ref="B5:C5"/>
    <mergeCell ref="B6:C6"/>
    <mergeCell ref="B7:C7"/>
    <mergeCell ref="B2:C2"/>
    <mergeCell ref="B8:C8"/>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15" zoomScale="80" zoomScaleNormal="80" workbookViewId="0">
      <selection activeCell="B36" sqref="B36"/>
    </sheetView>
  </sheetViews>
  <sheetFormatPr baseColWidth="10" defaultColWidth="0" defaultRowHeight="15" x14ac:dyDescent="0.25"/>
  <cols>
    <col min="1" max="1" width="70" style="40" customWidth="1"/>
    <col min="2" max="2" width="35.42578125" style="40" customWidth="1"/>
    <col min="3" max="3" width="164" style="40" customWidth="1"/>
    <col min="4" max="8" width="11.42578125" style="40" hidden="1" customWidth="1"/>
    <col min="9" max="9" width="12" style="40" hidden="1" customWidth="1"/>
    <col min="10" max="16384" width="11.42578125" style="40" hidden="1"/>
  </cols>
  <sheetData>
    <row r="1" spans="1:9" ht="26.25" x14ac:dyDescent="0.25">
      <c r="A1" s="103" t="s">
        <v>50</v>
      </c>
      <c r="B1" s="103"/>
      <c r="C1" s="103"/>
    </row>
    <row r="2" spans="1:9" ht="15" customHeight="1" x14ac:dyDescent="0.25">
      <c r="A2" s="32" t="s">
        <v>11</v>
      </c>
      <c r="B2" s="104" t="str">
        <f>'AUTOS NOTA 321'!B2:C2</f>
        <v>APJ31169-86130035</v>
      </c>
      <c r="C2" s="105"/>
    </row>
    <row r="3" spans="1:9" x14ac:dyDescent="0.25">
      <c r="A3" s="33" t="s">
        <v>1</v>
      </c>
      <c r="B3" s="108" t="str">
        <f>'AUTOS  NOTA 322'!B2:C2</f>
        <v>11001310304920220007700</v>
      </c>
      <c r="C3" s="108"/>
    </row>
    <row r="4" spans="1:9" x14ac:dyDescent="0.25">
      <c r="A4" s="33" t="s">
        <v>2</v>
      </c>
      <c r="B4" s="108" t="str">
        <f>'AUTOS  NOTA 322'!B3:C3</f>
        <v>49 CIVIL DEL CIRCUITO DE BOGOTÁ</v>
      </c>
      <c r="C4" s="108"/>
    </row>
    <row r="5" spans="1:9" x14ac:dyDescent="0.25">
      <c r="A5" s="33" t="s">
        <v>3</v>
      </c>
      <c r="B5" s="108" t="str">
        <f>'AUTOS  NOTA 322'!B4:C4</f>
        <v>Jairo David Ramírez Ossa (conductor)
Claudia Maria Ossa (asegurada)
Allianz Seguros S.A.</v>
      </c>
      <c r="C5" s="108"/>
    </row>
    <row r="6" spans="1:9" ht="15" customHeight="1" x14ac:dyDescent="0.25">
      <c r="A6" s="33" t="s">
        <v>4</v>
      </c>
      <c r="B6" s="108" t="str">
        <f>'AUTOS  NOTA 322'!B5:C5</f>
        <v>Daniel Stiven Rivera (Víctima 1);
María Ilda Medina Martínez (Madre de la víctima 1);
Jeferson Anibal Rivera Medina (Hermano de la víctima 1);
José Daniel Rivera Martínez (Padre de la víctima 1);
María Inés Martínez de Medina (Abuela de la víctima 1);
Ingrid Lorena Rivera Medina (Hermana de la víctima 1);
Blanca María Martín de Rivera (Abuela de la víctima 1)
Yuliet María Calderón Londoño (Víctima 2)
Yuliet María Calderón Londoño en representación de Thiago Rivera (hijo de la Vícitima 2) (21-nov-22)
Martha Lucía Londoño Cardona (Madre de la víctima 2)
Sandra Milena Londoño (hermana de la víctima 2)
Natalia Londoño Cardona (hermana de la víctima 2)
Joan Sebastian Lodonoño (hermano de la víctima 2)
Marcela Londoño (hermana de la víctima 2)</v>
      </c>
      <c r="C6" s="108"/>
    </row>
    <row r="7" spans="1:9" x14ac:dyDescent="0.25">
      <c r="A7" s="33" t="s">
        <v>5</v>
      </c>
      <c r="B7" s="108" t="str">
        <f>'AUTOS  NOTA 322'!B6:C6</f>
        <v>LLAMADA EN GARANTIA</v>
      </c>
      <c r="C7" s="108"/>
    </row>
    <row r="8" spans="1:9" x14ac:dyDescent="0.25">
      <c r="A8" s="35" t="s">
        <v>101</v>
      </c>
      <c r="B8" s="108" t="str">
        <f>'AUTOS  NOTA 322'!B7:C8</f>
        <v xml:space="preserve">Daniel Stiven Rivera
Yuliet María Calderón </v>
      </c>
      <c r="C8" s="108"/>
    </row>
    <row r="9" spans="1:9" x14ac:dyDescent="0.25">
      <c r="A9" s="33" t="s">
        <v>51</v>
      </c>
      <c r="B9" s="101">
        <f>SUM(C11,C12,C14,C15,C17)</f>
        <v>740230365</v>
      </c>
      <c r="C9" s="102"/>
    </row>
    <row r="10" spans="1:9" x14ac:dyDescent="0.25">
      <c r="A10" s="109" t="s">
        <v>52</v>
      </c>
      <c r="B10" s="106" t="s">
        <v>53</v>
      </c>
      <c r="C10" s="107"/>
    </row>
    <row r="11" spans="1:9" x14ac:dyDescent="0.25">
      <c r="A11" s="109"/>
      <c r="B11" s="34" t="s">
        <v>54</v>
      </c>
      <c r="C11" s="29">
        <f>(11490153+78740212)</f>
        <v>90230365</v>
      </c>
    </row>
    <row r="12" spans="1:9" x14ac:dyDescent="0.25">
      <c r="A12" s="109"/>
      <c r="B12" s="34" t="s">
        <v>55</v>
      </c>
      <c r="C12" s="29"/>
    </row>
    <row r="13" spans="1:9" x14ac:dyDescent="0.25">
      <c r="A13" s="109"/>
      <c r="B13" s="106"/>
      <c r="C13" s="107"/>
    </row>
    <row r="14" spans="1:9" x14ac:dyDescent="0.25">
      <c r="A14" s="109"/>
      <c r="B14" s="34" t="s">
        <v>98</v>
      </c>
      <c r="C14" s="37">
        <v>320000000</v>
      </c>
    </row>
    <row r="15" spans="1:9" x14ac:dyDescent="0.25">
      <c r="A15" s="109"/>
      <c r="B15" s="34" t="s">
        <v>99</v>
      </c>
      <c r="C15" s="37">
        <v>330000000</v>
      </c>
      <c r="E15" s="40" t="s">
        <v>57</v>
      </c>
      <c r="F15" s="41">
        <v>0.7</v>
      </c>
    </row>
    <row r="16" spans="1:9" x14ac:dyDescent="0.25">
      <c r="A16" s="109"/>
      <c r="B16" s="106" t="s">
        <v>58</v>
      </c>
      <c r="C16" s="107"/>
      <c r="E16" s="40" t="s">
        <v>59</v>
      </c>
      <c r="F16" s="42">
        <v>0.3</v>
      </c>
      <c r="I16" s="43"/>
    </row>
    <row r="17" spans="1:9" x14ac:dyDescent="0.25">
      <c r="A17" s="109"/>
      <c r="B17" s="34"/>
      <c r="C17" s="38"/>
      <c r="F17" s="44"/>
      <c r="I17" s="43"/>
    </row>
    <row r="18" spans="1:9" ht="23.25" customHeight="1" x14ac:dyDescent="0.25">
      <c r="A18" s="36" t="s">
        <v>60</v>
      </c>
      <c r="B18" s="104" t="s">
        <v>57</v>
      </c>
      <c r="C18" s="105"/>
    </row>
    <row r="19" spans="1:9" ht="30" x14ac:dyDescent="0.25">
      <c r="A19" s="33" t="s">
        <v>62</v>
      </c>
      <c r="B19" s="112" t="s">
        <v>220</v>
      </c>
      <c r="C19" s="113"/>
    </row>
    <row r="20" spans="1:9" ht="15" customHeight="1" x14ac:dyDescent="0.25">
      <c r="A20" s="45" t="s">
        <v>63</v>
      </c>
      <c r="B20" s="116">
        <f>((C22+C23+C25+C26+C30+C28+C32+C34+C29+C33)-C37-C38)*C36*C39</f>
        <v>345708191.20000005</v>
      </c>
      <c r="C20" s="116"/>
    </row>
    <row r="21" spans="1:9" x14ac:dyDescent="0.25">
      <c r="A21" s="36" t="s">
        <v>64</v>
      </c>
      <c r="B21" s="119" t="s">
        <v>53</v>
      </c>
      <c r="C21" s="120"/>
    </row>
    <row r="22" spans="1:9" x14ac:dyDescent="0.25">
      <c r="A22" s="114"/>
      <c r="B22" s="34" t="s">
        <v>54</v>
      </c>
      <c r="C22" s="53">
        <v>108035239</v>
      </c>
    </row>
    <row r="23" spans="1:9" x14ac:dyDescent="0.25">
      <c r="A23" s="115"/>
      <c r="B23" s="34" t="s">
        <v>55</v>
      </c>
      <c r="C23" s="29">
        <v>0</v>
      </c>
    </row>
    <row r="24" spans="1:9" x14ac:dyDescent="0.25">
      <c r="A24" s="115"/>
      <c r="B24" s="106" t="s">
        <v>56</v>
      </c>
      <c r="C24" s="107"/>
    </row>
    <row r="25" spans="1:9" x14ac:dyDescent="0.25">
      <c r="A25" s="115"/>
      <c r="B25" s="34" t="s">
        <v>98</v>
      </c>
      <c r="C25" s="53">
        <v>269600000</v>
      </c>
    </row>
    <row r="26" spans="1:9" ht="29.1" customHeight="1" x14ac:dyDescent="0.25">
      <c r="A26" s="115"/>
      <c r="B26" s="34" t="s">
        <v>100</v>
      </c>
      <c r="C26" s="53">
        <v>54500000</v>
      </c>
    </row>
    <row r="27" spans="1:9" x14ac:dyDescent="0.25">
      <c r="A27" s="115"/>
      <c r="B27" s="106" t="s">
        <v>121</v>
      </c>
      <c r="C27" s="107"/>
    </row>
    <row r="28" spans="1:9" x14ac:dyDescent="0.25">
      <c r="A28" s="115"/>
      <c r="B28" s="34" t="s">
        <v>130</v>
      </c>
      <c r="C28" s="29">
        <v>0</v>
      </c>
    </row>
    <row r="29" spans="1:9" x14ac:dyDescent="0.25">
      <c r="A29" s="115"/>
      <c r="B29" s="34" t="s">
        <v>54</v>
      </c>
      <c r="C29" s="29">
        <v>0</v>
      </c>
    </row>
    <row r="30" spans="1:9" x14ac:dyDescent="0.25">
      <c r="A30" s="115"/>
      <c r="B30" s="34" t="s">
        <v>55</v>
      </c>
      <c r="C30" s="29">
        <v>0</v>
      </c>
    </row>
    <row r="31" spans="1:9" x14ac:dyDescent="0.25">
      <c r="A31" s="115"/>
      <c r="B31" s="106" t="s">
        <v>122</v>
      </c>
      <c r="C31" s="107"/>
    </row>
    <row r="32" spans="1:9" x14ac:dyDescent="0.25">
      <c r="A32" s="115"/>
      <c r="B32" s="34"/>
      <c r="C32" s="29"/>
    </row>
    <row r="33" spans="1:3" x14ac:dyDescent="0.25">
      <c r="A33" s="115"/>
      <c r="B33" s="34" t="s">
        <v>54</v>
      </c>
      <c r="C33" s="29">
        <v>0</v>
      </c>
    </row>
    <row r="34" spans="1:3" x14ac:dyDescent="0.25">
      <c r="A34" s="115"/>
      <c r="B34" s="34" t="s">
        <v>55</v>
      </c>
      <c r="C34" s="29">
        <v>0</v>
      </c>
    </row>
    <row r="35" spans="1:3" x14ac:dyDescent="0.25">
      <c r="A35" s="115"/>
      <c r="B35" s="106" t="s">
        <v>114</v>
      </c>
      <c r="C35" s="107"/>
    </row>
    <row r="36" spans="1:3" x14ac:dyDescent="0.25">
      <c r="A36" s="115"/>
      <c r="B36" s="34" t="s">
        <v>125</v>
      </c>
      <c r="C36" s="30">
        <v>1</v>
      </c>
    </row>
    <row r="37" spans="1:3" x14ac:dyDescent="0.25">
      <c r="A37" s="115"/>
      <c r="B37" s="34" t="s">
        <v>115</v>
      </c>
      <c r="C37" s="31">
        <v>0</v>
      </c>
    </row>
    <row r="38" spans="1:3" x14ac:dyDescent="0.25">
      <c r="A38" s="115"/>
      <c r="B38" s="34" t="s">
        <v>171</v>
      </c>
      <c r="C38" s="31"/>
    </row>
    <row r="39" spans="1:3" x14ac:dyDescent="0.25">
      <c r="A39" s="115"/>
      <c r="B39" s="34" t="s">
        <v>129</v>
      </c>
      <c r="C39" s="30">
        <v>0.8</v>
      </c>
    </row>
    <row r="40" spans="1:3" x14ac:dyDescent="0.25">
      <c r="A40" s="46" t="s">
        <v>65</v>
      </c>
      <c r="B40" s="116">
        <f>IFERROR(B20*(VLOOKUP(B18,E15:F17,2,0)),16666)</f>
        <v>241995733.84</v>
      </c>
      <c r="C40" s="116"/>
    </row>
    <row r="41" spans="1:3" ht="93" customHeight="1" x14ac:dyDescent="0.25">
      <c r="A41" s="33" t="s">
        <v>123</v>
      </c>
      <c r="B41" s="117" t="s">
        <v>221</v>
      </c>
      <c r="C41" s="118"/>
    </row>
    <row r="42" spans="1:3" ht="211.5" customHeight="1" x14ac:dyDescent="0.25">
      <c r="A42" s="33" t="s">
        <v>66</v>
      </c>
      <c r="B42" s="110" t="s">
        <v>218</v>
      </c>
      <c r="C42" s="111"/>
    </row>
    <row r="45" spans="1:3" ht="26.25" x14ac:dyDescent="0.25">
      <c r="A45" s="99" t="s">
        <v>172</v>
      </c>
      <c r="B45" s="99"/>
      <c r="C45" s="99"/>
    </row>
    <row r="46" spans="1:3" x14ac:dyDescent="0.25">
      <c r="A46" s="100" t="s">
        <v>173</v>
      </c>
      <c r="B46" s="100"/>
      <c r="C46" s="100"/>
    </row>
    <row r="47" spans="1:3" x14ac:dyDescent="0.25">
      <c r="A47" s="47" t="s">
        <v>174</v>
      </c>
      <c r="B47" s="47" t="s">
        <v>175</v>
      </c>
      <c r="C47" s="48" t="s">
        <v>176</v>
      </c>
    </row>
    <row r="48" spans="1:3" ht="27" x14ac:dyDescent="0.25">
      <c r="A48" s="49" t="s">
        <v>177</v>
      </c>
      <c r="B48" s="50" t="s">
        <v>27</v>
      </c>
      <c r="C48" s="49" t="s">
        <v>178</v>
      </c>
    </row>
    <row r="49" spans="1:3" ht="40.5" x14ac:dyDescent="0.25">
      <c r="A49" s="49" t="s">
        <v>179</v>
      </c>
      <c r="B49" s="50" t="s">
        <v>27</v>
      </c>
      <c r="C49" s="49" t="s">
        <v>180</v>
      </c>
    </row>
    <row r="50" spans="1:3" ht="27" x14ac:dyDescent="0.25">
      <c r="A50" s="49" t="s">
        <v>181</v>
      </c>
      <c r="B50" s="50" t="s">
        <v>27</v>
      </c>
      <c r="C50" s="49" t="s">
        <v>182</v>
      </c>
    </row>
    <row r="51" spans="1:3" x14ac:dyDescent="0.25">
      <c r="A51" s="49" t="s">
        <v>183</v>
      </c>
      <c r="B51" s="50" t="s">
        <v>27</v>
      </c>
      <c r="C51" s="49" t="s">
        <v>184</v>
      </c>
    </row>
    <row r="52" spans="1:3" x14ac:dyDescent="0.25">
      <c r="A52" s="49" t="s">
        <v>185</v>
      </c>
      <c r="B52" s="50" t="s">
        <v>27</v>
      </c>
      <c r="C52" s="51"/>
    </row>
    <row r="53" spans="1:3" x14ac:dyDescent="0.25">
      <c r="A53" s="49" t="s">
        <v>186</v>
      </c>
      <c r="B53" s="50"/>
      <c r="C53" s="49" t="s">
        <v>187</v>
      </c>
    </row>
    <row r="54" spans="1:3" ht="27" x14ac:dyDescent="0.25">
      <c r="A54" s="49" t="s">
        <v>188</v>
      </c>
      <c r="B54" s="50" t="s">
        <v>27</v>
      </c>
      <c r="C54" s="49" t="s">
        <v>189</v>
      </c>
    </row>
    <row r="55" spans="1:3" x14ac:dyDescent="0.25">
      <c r="A55" s="49" t="s">
        <v>190</v>
      </c>
      <c r="B55" s="50" t="s">
        <v>27</v>
      </c>
      <c r="C55" s="51" t="s">
        <v>191</v>
      </c>
    </row>
    <row r="56" spans="1:3" ht="27" x14ac:dyDescent="0.25">
      <c r="A56" s="49" t="s">
        <v>192</v>
      </c>
      <c r="B56" s="50" t="s">
        <v>27</v>
      </c>
      <c r="C56" s="51" t="s">
        <v>193</v>
      </c>
    </row>
    <row r="57" spans="1:3" ht="27" x14ac:dyDescent="0.25">
      <c r="A57" s="49" t="s">
        <v>194</v>
      </c>
      <c r="B57" s="50" t="s">
        <v>27</v>
      </c>
      <c r="C57" s="51" t="s">
        <v>195</v>
      </c>
    </row>
  </sheetData>
  <sheetProtection algorithmName="SHA-512" hashValue="izcEYKcLkKiYmBBfMLzkPdVBffGX+AGsESYuWyozt6kZuWhl/NRW7hfZRQ8qdhVYANag/8IIJl0zLk8Lp3KTgA==" saltValue="2btH4XpP+7N1UhZtnyJ3XQ==" spinCount="100000" sheet="1" objects="1" scenarios="1"/>
  <mergeCells count="27">
    <mergeCell ref="B41:C41"/>
    <mergeCell ref="B40:C40"/>
    <mergeCell ref="B27:C27"/>
    <mergeCell ref="B21:C21"/>
    <mergeCell ref="B24:C24"/>
    <mergeCell ref="B19:C19"/>
    <mergeCell ref="A22:A39"/>
    <mergeCell ref="B18:C18"/>
    <mergeCell ref="B20:C20"/>
    <mergeCell ref="B31:C31"/>
    <mergeCell ref="B35:C35"/>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19" sqref="C1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7" t="s">
        <v>67</v>
      </c>
      <c r="B1" s="77"/>
      <c r="C1" s="77"/>
    </row>
    <row r="2" spans="1:3" x14ac:dyDescent="0.25">
      <c r="A2" s="19" t="s">
        <v>11</v>
      </c>
      <c r="B2" s="97" t="str">
        <f>'AUTOS NOTA 324-478'!B2:C2</f>
        <v>APJ31169-86130035</v>
      </c>
      <c r="C2" s="98"/>
    </row>
    <row r="3" spans="1:3" x14ac:dyDescent="0.25">
      <c r="A3" s="5" t="s">
        <v>1</v>
      </c>
      <c r="B3" s="59" t="str">
        <f>'AUTOS  NOTA 322'!B2:C2</f>
        <v>11001310304920220007700</v>
      </c>
      <c r="C3" s="59"/>
    </row>
    <row r="4" spans="1:3" x14ac:dyDescent="0.25">
      <c r="A4" s="5" t="s">
        <v>2</v>
      </c>
      <c r="B4" s="59" t="str">
        <f>'AUTOS  NOTA 322'!B3:C3</f>
        <v>49 CIVIL DEL CIRCUITO DE BOGOTÁ</v>
      </c>
      <c r="C4" s="59"/>
    </row>
    <row r="5" spans="1:3" x14ac:dyDescent="0.25">
      <c r="A5" s="5" t="s">
        <v>3</v>
      </c>
      <c r="B5" s="59" t="str">
        <f>'AUTOS  NOTA 322'!B4:C4</f>
        <v>Jairo David Ramírez Ossa (conductor)
Claudia Maria Ossa (asegurada)
Allianz Seguros S.A.</v>
      </c>
      <c r="C5" s="59"/>
    </row>
    <row r="6" spans="1:3" ht="15" customHeight="1" x14ac:dyDescent="0.25">
      <c r="A6" s="5" t="s">
        <v>4</v>
      </c>
      <c r="B6" s="59" t="str">
        <f>'AUTOS  NOTA 322'!B5:C5</f>
        <v>Daniel Stiven Rivera (Víctima 1);
María Ilda Medina Martínez (Madre de la víctima 1);
Jeferson Anibal Rivera Medina (Hermano de la víctima 1);
José Daniel Rivera Martínez (Padre de la víctima 1);
María Inés Martínez de Medina (Abuela de la víctima 1);
Ingrid Lorena Rivera Medina (Hermana de la víctima 1);
Blanca María Martín de Rivera (Abuela de la víctima 1)
Yuliet María Calderón Londoño (Víctima 2)
Yuliet María Calderón Londoño en representación de Thiago Rivera (hijo de la Vícitima 2) (21-nov-22)
Martha Lucía Londoño Cardona (Madre de la víctima 2)
Sandra Milena Londoño (hermana de la víctima 2)
Natalia Londoño Cardona (hermana de la víctima 2)
Joan Sebastian Lodonoño (hermano de la víctima 2)
Marcela Londoño (hermana de la víctima 2)</v>
      </c>
      <c r="C6" s="59"/>
    </row>
    <row r="7" spans="1:3" ht="15" customHeight="1" x14ac:dyDescent="0.25">
      <c r="A7" s="5" t="s">
        <v>5</v>
      </c>
      <c r="B7" s="59" t="str">
        <f>'AUTOS  NOTA 322'!B6:C6</f>
        <v>LLAMADA EN GARANTIA</v>
      </c>
      <c r="C7" s="59"/>
    </row>
    <row r="8" spans="1:3" ht="15" customHeight="1" x14ac:dyDescent="0.25">
      <c r="A8" s="28" t="s">
        <v>101</v>
      </c>
      <c r="B8" s="59" t="str">
        <f>'AUTOS  NOTA 322'!B7:C8</f>
        <v xml:space="preserve">Daniel Stiven Rivera
Yuliet María Calderón </v>
      </c>
      <c r="C8" s="59"/>
    </row>
    <row r="9" spans="1:3" ht="18.95" customHeight="1" x14ac:dyDescent="0.25">
      <c r="A9" s="5" t="s">
        <v>102</v>
      </c>
      <c r="B9" s="59"/>
      <c r="C9" s="59"/>
    </row>
    <row r="10" spans="1:3" x14ac:dyDescent="0.25">
      <c r="A10" s="7" t="s">
        <v>64</v>
      </c>
      <c r="B10" s="123">
        <f>'AUTOS NOTA 324-478'!B20:C20</f>
        <v>345708191.20000005</v>
      </c>
      <c r="C10" s="123"/>
    </row>
    <row r="11" spans="1:3" x14ac:dyDescent="0.25">
      <c r="A11" s="7" t="s">
        <v>116</v>
      </c>
      <c r="B11" s="124">
        <f>'AUTOS NOTA 324-478'!B40:C40</f>
        <v>241995733.84</v>
      </c>
      <c r="C11" s="59"/>
    </row>
    <row r="12" spans="1:3" ht="30" x14ac:dyDescent="0.25">
      <c r="A12" s="7" t="s">
        <v>68</v>
      </c>
      <c r="B12" s="121"/>
      <c r="C12" s="122"/>
    </row>
    <row r="13" spans="1:3" ht="45" x14ac:dyDescent="0.25">
      <c r="A13" s="5" t="s">
        <v>69</v>
      </c>
      <c r="B13" s="59"/>
      <c r="C13" s="59"/>
    </row>
    <row r="14" spans="1:3" ht="45" x14ac:dyDescent="0.25">
      <c r="A14" s="5" t="s">
        <v>70</v>
      </c>
      <c r="B14" s="59"/>
      <c r="C14" s="59"/>
    </row>
    <row r="15" spans="1:3" x14ac:dyDescent="0.25">
      <c r="A15" s="5" t="s">
        <v>71</v>
      </c>
      <c r="B15" s="6"/>
      <c r="C15" s="6"/>
    </row>
    <row r="16" spans="1:3" x14ac:dyDescent="0.25">
      <c r="A16" s="7" t="s">
        <v>72</v>
      </c>
      <c r="B16" s="59"/>
      <c r="C16" s="59"/>
    </row>
    <row r="17" spans="1:3" x14ac:dyDescent="0.25">
      <c r="A17" s="6" t="s">
        <v>73</v>
      </c>
      <c r="B17" s="122"/>
      <c r="C17" s="12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7" t="s">
        <v>131</v>
      </c>
      <c r="B1" s="77"/>
      <c r="C1" s="77"/>
    </row>
    <row r="2" spans="1:3" x14ac:dyDescent="0.25">
      <c r="A2" s="39" t="s">
        <v>11</v>
      </c>
      <c r="B2" s="97" t="str">
        <f>'[2]AUTOS NOTA 321'!B2:C2</f>
        <v xml:space="preserve">SINIESTRO   LEGIS </v>
      </c>
      <c r="C2" s="98"/>
    </row>
    <row r="3" spans="1:3" x14ac:dyDescent="0.25">
      <c r="A3" s="5" t="s">
        <v>1</v>
      </c>
      <c r="B3" s="59" t="str">
        <f>'[3]GENERALES NOTA 322'!B2:C2</f>
        <v xml:space="preserve">Radicado </v>
      </c>
      <c r="C3" s="59"/>
    </row>
    <row r="4" spans="1:3" x14ac:dyDescent="0.25">
      <c r="A4" s="5" t="s">
        <v>2</v>
      </c>
      <c r="B4" s="59" t="str">
        <f>'[3]GENERALES NOTA 322'!B3:C3</f>
        <v>JUZGADO</v>
      </c>
      <c r="C4" s="59"/>
    </row>
    <row r="5" spans="1:3" x14ac:dyDescent="0.25">
      <c r="A5" s="5" t="s">
        <v>3</v>
      </c>
      <c r="B5" s="59" t="str">
        <f>'[3]GENERALES NOTA 322'!B4:C4</f>
        <v xml:space="preserve">NOMBRE Y APELLIDOS DE  LOS DEMANDADOS </v>
      </c>
      <c r="C5" s="59"/>
    </row>
    <row r="6" spans="1:3" x14ac:dyDescent="0.25">
      <c r="A6" s="5" t="s">
        <v>4</v>
      </c>
      <c r="B6" s="59" t="str">
        <f>'[3]GENERALES NOTA 322'!B5:C5</f>
        <v>COLOCAR LOS NOMBRES Y APELLIDOS, SU CALIDAD (HERMANO, HIJO ETC)  PARA LOS CONYUGES E HIJOS COLOCAR LA FECHA DE NACIMIENTO.</v>
      </c>
      <c r="C6" s="59"/>
    </row>
    <row r="7" spans="1:3" x14ac:dyDescent="0.25">
      <c r="A7" s="5" t="s">
        <v>5</v>
      </c>
      <c r="B7" s="59" t="str">
        <f>'[3]GENERALES NOTA 322'!B6:C6</f>
        <v>LLAMADA EN GARANTIA</v>
      </c>
      <c r="C7" s="59"/>
    </row>
    <row r="8" spans="1:3" x14ac:dyDescent="0.25">
      <c r="A8" s="5" t="s">
        <v>102</v>
      </c>
      <c r="B8" s="59" t="str">
        <f>'[3]GENERALES NOTA 325'!B8:C8</f>
        <v>PROBABLE GENERALES</v>
      </c>
      <c r="C8" s="59"/>
    </row>
    <row r="9" spans="1:3" x14ac:dyDescent="0.25">
      <c r="A9" s="7" t="s">
        <v>64</v>
      </c>
      <c r="B9" s="123">
        <f>'[3]GENERALES  NOTA 324 -478'!B17:C17</f>
        <v>100000000</v>
      </c>
      <c r="C9" s="123"/>
    </row>
    <row r="10" spans="1:3" x14ac:dyDescent="0.25">
      <c r="A10" s="5" t="s">
        <v>132</v>
      </c>
      <c r="B10" s="126">
        <v>0</v>
      </c>
      <c r="C10" s="126"/>
    </row>
    <row r="11" spans="1:3" x14ac:dyDescent="0.25">
      <c r="A11" s="5" t="s">
        <v>133</v>
      </c>
      <c r="B11" s="59"/>
      <c r="C11" s="59"/>
    </row>
    <row r="12" spans="1:3" x14ac:dyDescent="0.25">
      <c r="A12" s="5" t="s">
        <v>134</v>
      </c>
      <c r="B12" s="59"/>
      <c r="C12" s="59"/>
    </row>
    <row r="13" spans="1:3" x14ac:dyDescent="0.25">
      <c r="A13" s="5" t="s">
        <v>135</v>
      </c>
      <c r="B13" s="125"/>
      <c r="C13" s="125"/>
    </row>
    <row r="14" spans="1:3" x14ac:dyDescent="0.25">
      <c r="A14" s="5" t="s">
        <v>136</v>
      </c>
      <c r="B14" s="59"/>
      <c r="C14" s="59"/>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77" t="s">
        <v>137</v>
      </c>
      <c r="B1" s="77"/>
      <c r="C1" s="77"/>
    </row>
    <row r="2" spans="1:6" x14ac:dyDescent="0.25">
      <c r="A2" s="19" t="s">
        <v>11</v>
      </c>
      <c r="B2" s="97" t="str">
        <f>'[2]AUTOS NOTA 321'!B2:C2</f>
        <v xml:space="preserve">SINIESTRO   LEGIS </v>
      </c>
      <c r="C2" s="98"/>
    </row>
    <row r="3" spans="1:6" x14ac:dyDescent="0.25">
      <c r="A3" s="5" t="s">
        <v>1</v>
      </c>
      <c r="B3" s="59" t="str">
        <f>'[3]GENERALES NOTA 322'!B2:C2</f>
        <v xml:space="preserve">Radicado </v>
      </c>
      <c r="C3" s="59"/>
    </row>
    <row r="4" spans="1:6" x14ac:dyDescent="0.25">
      <c r="A4" s="5" t="s">
        <v>2</v>
      </c>
      <c r="B4" s="59" t="str">
        <f>'[3]GENERALES NOTA 322'!B3:C3</f>
        <v>JUZGADO</v>
      </c>
      <c r="C4" s="59"/>
    </row>
    <row r="5" spans="1:6" x14ac:dyDescent="0.25">
      <c r="A5" s="5" t="s">
        <v>3</v>
      </c>
      <c r="B5" s="59" t="str">
        <f>'[3]GENERALES NOTA 322'!B4:C4</f>
        <v xml:space="preserve">NOMBRE Y APELLIDOS DE  LOS DEMANDADOS </v>
      </c>
      <c r="C5" s="59"/>
    </row>
    <row r="6" spans="1:6" x14ac:dyDescent="0.25">
      <c r="A6" s="5" t="s">
        <v>4</v>
      </c>
      <c r="B6" s="59" t="str">
        <f>'[3]GENERALES NOTA 322'!B5:C5</f>
        <v>COLOCAR LOS NOMBRES Y APELLIDOS, SU CALIDAD (HERMANO, HIJO ETC)  PARA LOS CONYUGES E HIJOS COLOCAR LA FECHA DE NACIMIENTO.</v>
      </c>
      <c r="C6" s="59"/>
    </row>
    <row r="7" spans="1:6" x14ac:dyDescent="0.25">
      <c r="A7" s="5" t="s">
        <v>5</v>
      </c>
      <c r="B7" s="59" t="str">
        <f>'[3]GENERALES NOTA 322'!B6:C6</f>
        <v>LLAMADA EN GARANTIA</v>
      </c>
      <c r="C7" s="59"/>
    </row>
    <row r="8" spans="1:6" x14ac:dyDescent="0.25">
      <c r="A8" s="5" t="s">
        <v>138</v>
      </c>
      <c r="B8" s="59" t="str">
        <f>'[3]GENERALES NOTA 325'!B8:C8</f>
        <v>PROBABLE GENERALES</v>
      </c>
      <c r="C8" s="59"/>
    </row>
    <row r="9" spans="1:6" x14ac:dyDescent="0.25">
      <c r="A9" s="5" t="s">
        <v>139</v>
      </c>
      <c r="B9" s="59"/>
      <c r="C9" s="59"/>
    </row>
    <row r="10" spans="1:6" ht="111" customHeight="1" x14ac:dyDescent="0.25">
      <c r="A10" s="5" t="s">
        <v>140</v>
      </c>
      <c r="B10" s="59"/>
      <c r="C10" s="59"/>
    </row>
    <row r="11" spans="1:6" ht="21" customHeight="1" x14ac:dyDescent="0.25">
      <c r="A11" s="127"/>
      <c r="B11" s="127"/>
      <c r="C11" s="127"/>
      <c r="E11" t="s">
        <v>57</v>
      </c>
      <c r="F11" s="21">
        <v>0.7</v>
      </c>
    </row>
    <row r="12" spans="1:6" hidden="1" x14ac:dyDescent="0.25">
      <c r="A12" s="128"/>
      <c r="B12" s="128"/>
      <c r="C12" s="128"/>
      <c r="E12" t="s">
        <v>59</v>
      </c>
      <c r="F12" s="22">
        <v>0.3</v>
      </c>
    </row>
    <row r="13" spans="1:6" ht="18.75" x14ac:dyDescent="0.25">
      <c r="A13" s="129" t="s">
        <v>141</v>
      </c>
      <c r="B13" s="129"/>
      <c r="C13" s="129"/>
    </row>
    <row r="14" spans="1:6" x14ac:dyDescent="0.25">
      <c r="A14" s="36" t="s">
        <v>60</v>
      </c>
      <c r="B14" s="104" t="s">
        <v>61</v>
      </c>
      <c r="C14" s="105"/>
    </row>
    <row r="15" spans="1:6" ht="45" x14ac:dyDescent="0.25">
      <c r="A15" s="20" t="s">
        <v>63</v>
      </c>
      <c r="B15" s="130">
        <f>((C17+C18+C20+C21+C25+C23+C27+C29+C24+C28)-C32)*C31*C33</f>
        <v>1000000000</v>
      </c>
      <c r="C15" s="130"/>
    </row>
    <row r="16" spans="1:6" x14ac:dyDescent="0.25">
      <c r="A16" s="7" t="s">
        <v>64</v>
      </c>
      <c r="B16" s="131" t="s">
        <v>53</v>
      </c>
      <c r="C16" s="132"/>
    </row>
    <row r="17" spans="1:3" x14ac:dyDescent="0.25">
      <c r="A17" s="114"/>
      <c r="B17" s="34" t="s">
        <v>54</v>
      </c>
      <c r="C17" s="29">
        <v>1000000000</v>
      </c>
    </row>
    <row r="18" spans="1:3" x14ac:dyDescent="0.25">
      <c r="A18" s="115"/>
      <c r="B18" s="34" t="s">
        <v>55</v>
      </c>
      <c r="C18" s="29">
        <v>0</v>
      </c>
    </row>
    <row r="19" spans="1:3" x14ac:dyDescent="0.25">
      <c r="A19" s="115"/>
      <c r="B19" s="106" t="s">
        <v>56</v>
      </c>
      <c r="C19" s="107"/>
    </row>
    <row r="20" spans="1:3" x14ac:dyDescent="0.25">
      <c r="A20" s="115"/>
      <c r="B20" s="34" t="s">
        <v>98</v>
      </c>
      <c r="C20" s="29">
        <v>0</v>
      </c>
    </row>
    <row r="21" spans="1:3" ht="30" x14ac:dyDescent="0.25">
      <c r="A21" s="115"/>
      <c r="B21" s="34" t="s">
        <v>100</v>
      </c>
      <c r="C21" s="29">
        <v>0</v>
      </c>
    </row>
    <row r="22" spans="1:3" x14ac:dyDescent="0.25">
      <c r="A22" s="115"/>
      <c r="B22" s="106" t="s">
        <v>121</v>
      </c>
      <c r="C22" s="107"/>
    </row>
    <row r="23" spans="1:3" x14ac:dyDescent="0.25">
      <c r="A23" s="115"/>
      <c r="B23" s="34" t="s">
        <v>130</v>
      </c>
      <c r="C23" s="29">
        <v>0</v>
      </c>
    </row>
    <row r="24" spans="1:3" x14ac:dyDescent="0.25">
      <c r="A24" s="115"/>
      <c r="B24" s="34" t="s">
        <v>54</v>
      </c>
      <c r="C24" s="29">
        <v>0</v>
      </c>
    </row>
    <row r="25" spans="1:3" x14ac:dyDescent="0.25">
      <c r="A25" s="115"/>
      <c r="B25" s="34" t="s">
        <v>55</v>
      </c>
      <c r="C25" s="29">
        <v>0</v>
      </c>
    </row>
    <row r="26" spans="1:3" x14ac:dyDescent="0.25">
      <c r="A26" s="115"/>
      <c r="B26" s="106" t="s">
        <v>122</v>
      </c>
      <c r="C26" s="107"/>
    </row>
    <row r="27" spans="1:3" x14ac:dyDescent="0.25">
      <c r="A27" s="115"/>
      <c r="B27" s="34"/>
      <c r="C27" s="29"/>
    </row>
    <row r="28" spans="1:3" x14ac:dyDescent="0.25">
      <c r="A28" s="115"/>
      <c r="B28" s="34" t="s">
        <v>54</v>
      </c>
      <c r="C28" s="29">
        <v>0</v>
      </c>
    </row>
    <row r="29" spans="1:3" x14ac:dyDescent="0.25">
      <c r="A29" s="115"/>
      <c r="B29" s="34" t="s">
        <v>55</v>
      </c>
      <c r="C29" s="29">
        <v>0</v>
      </c>
    </row>
    <row r="30" spans="1:3" x14ac:dyDescent="0.25">
      <c r="A30" s="115"/>
      <c r="B30" s="106" t="s">
        <v>114</v>
      </c>
      <c r="C30" s="107"/>
    </row>
    <row r="31" spans="1:3" x14ac:dyDescent="0.25">
      <c r="A31" s="115"/>
      <c r="B31" s="34" t="s">
        <v>125</v>
      </c>
      <c r="C31" s="30">
        <v>1</v>
      </c>
    </row>
    <row r="32" spans="1:3" x14ac:dyDescent="0.25">
      <c r="A32" s="115"/>
      <c r="B32" s="34" t="s">
        <v>115</v>
      </c>
      <c r="C32" s="31">
        <v>0</v>
      </c>
    </row>
    <row r="33" spans="1:3" x14ac:dyDescent="0.25">
      <c r="A33" s="115"/>
      <c r="B33" s="34" t="s">
        <v>129</v>
      </c>
      <c r="C33" s="30">
        <v>1</v>
      </c>
    </row>
    <row r="34" spans="1:3" x14ac:dyDescent="0.25">
      <c r="A34" s="23" t="s">
        <v>65</v>
      </c>
      <c r="B34" s="116">
        <f>IFERROR(B15*(VLOOKUP(B14,E11:F13,2,0)),16666)</f>
        <v>16666</v>
      </c>
      <c r="C34" s="116"/>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7" t="s">
        <v>127</v>
      </c>
      <c r="M1" t="s">
        <v>76</v>
      </c>
      <c r="N1" t="s">
        <v>57</v>
      </c>
      <c r="O1" t="s">
        <v>117</v>
      </c>
    </row>
    <row r="2" spans="1:15" x14ac:dyDescent="0.25">
      <c r="A2" t="s">
        <v>76</v>
      </c>
      <c r="B2" t="s">
        <v>27</v>
      </c>
      <c r="C2" t="s">
        <v>77</v>
      </c>
      <c r="D2" s="2" t="s">
        <v>78</v>
      </c>
      <c r="E2" s="1" t="s">
        <v>79</v>
      </c>
      <c r="F2" s="2" t="s">
        <v>61</v>
      </c>
      <c r="G2" s="4">
        <v>0.7</v>
      </c>
      <c r="H2" t="s">
        <v>7</v>
      </c>
      <c r="I2" t="s">
        <v>80</v>
      </c>
      <c r="K2" t="s">
        <v>104</v>
      </c>
      <c r="L2" s="27" t="s">
        <v>105</v>
      </c>
      <c r="M2" t="s">
        <v>81</v>
      </c>
      <c r="N2" t="s">
        <v>59</v>
      </c>
      <c r="O2" t="s">
        <v>27</v>
      </c>
    </row>
    <row r="3" spans="1:15" x14ac:dyDescent="0.25">
      <c r="A3" t="s">
        <v>81</v>
      </c>
      <c r="C3" t="s">
        <v>82</v>
      </c>
      <c r="D3" s="2" t="s">
        <v>83</v>
      </c>
      <c r="E3" s="1" t="s">
        <v>84</v>
      </c>
      <c r="F3" s="2" t="s">
        <v>59</v>
      </c>
      <c r="G3" s="4">
        <v>0.3</v>
      </c>
      <c r="H3" t="s">
        <v>85</v>
      </c>
      <c r="I3" t="s">
        <v>86</v>
      </c>
      <c r="L3" s="27"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7" t="s">
        <v>108</v>
      </c>
    </row>
    <row r="6" spans="1:15" x14ac:dyDescent="0.25">
      <c r="E6" s="1" t="s">
        <v>94</v>
      </c>
      <c r="I6" t="s">
        <v>95</v>
      </c>
      <c r="L6" s="27" t="s">
        <v>128</v>
      </c>
    </row>
    <row r="7" spans="1:15" x14ac:dyDescent="0.25">
      <c r="E7" s="1" t="s">
        <v>96</v>
      </c>
      <c r="I7" t="s">
        <v>119</v>
      </c>
      <c r="L7" s="27" t="s">
        <v>109</v>
      </c>
    </row>
    <row r="8" spans="1:15" x14ac:dyDescent="0.25">
      <c r="E8" s="1" t="s">
        <v>97</v>
      </c>
      <c r="L8" s="27" t="s">
        <v>121</v>
      </c>
    </row>
    <row r="9" spans="1:15" x14ac:dyDescent="0.25">
      <c r="L9" s="27" t="s">
        <v>110</v>
      </c>
    </row>
    <row r="10" spans="1:15" x14ac:dyDescent="0.25">
      <c r="L10" s="27" t="s">
        <v>111</v>
      </c>
    </row>
    <row r="11" spans="1:15" x14ac:dyDescent="0.25">
      <c r="L11" s="27" t="s">
        <v>112</v>
      </c>
    </row>
    <row r="12" spans="1:15" x14ac:dyDescent="0.25">
      <c r="L12" s="27" t="s">
        <v>113</v>
      </c>
    </row>
    <row r="13" spans="1:15" x14ac:dyDescent="0.25">
      <c r="L13" s="27"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2024-11-26T00:28:29Z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