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nela Villegas\OneDrive\Escritorio\Trabajo\Luis Arnoldo Orozco\"/>
    </mc:Choice>
  </mc:AlternateContent>
  <bookViews>
    <workbookView xWindow="0" yWindow="0" windowWidth="19200" windowHeight="6350"/>
  </bookViews>
  <sheets>
    <sheet name="Obligación Luis Arnoldo " sheetId="2" r:id="rId1"/>
    <sheet name="Hoja1" sheetId="1" r:id="rId2"/>
  </sheets>
  <definedNames>
    <definedName name="Tasa_usura_vigente" localSheetId="0">'Obligación Luis Arnoldo '!$B$7</definedName>
    <definedName name="Tasa_usura_vigente">Hoja1!$B$7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2" l="1"/>
  <c r="B18" i="2"/>
  <c r="B17" i="2"/>
  <c r="B8" i="2"/>
  <c r="B10" i="2" s="1"/>
  <c r="B6" i="2"/>
  <c r="B12" i="2" s="1"/>
  <c r="B4" i="2"/>
  <c r="B3" i="2"/>
  <c r="B10" i="1"/>
  <c r="B8" i="1"/>
  <c r="B6" i="1"/>
  <c r="B4" i="1"/>
  <c r="B12" i="1" s="1"/>
  <c r="B3" i="1"/>
  <c r="B13" i="2" l="1"/>
  <c r="B15" i="2" s="1"/>
  <c r="B20" i="2" s="1"/>
  <c r="B13" i="1"/>
</calcChain>
</file>

<file path=xl/sharedStrings.xml><?xml version="1.0" encoding="utf-8"?>
<sst xmlns="http://schemas.openxmlformats.org/spreadsheetml/2006/main" count="34" uniqueCount="18">
  <si>
    <t>Fecha inicial</t>
  </si>
  <si>
    <t>Fecha Final</t>
  </si>
  <si>
    <t>Hoy</t>
  </si>
  <si>
    <t>Total días</t>
  </si>
  <si>
    <t>Tasa juzgado E/A</t>
  </si>
  <si>
    <t>Tasa juzgado diaria</t>
  </si>
  <si>
    <t>Tasa usura vigente</t>
  </si>
  <si>
    <t>Tasa diaria</t>
  </si>
  <si>
    <t>Valor presente</t>
  </si>
  <si>
    <t>Valor futuro</t>
  </si>
  <si>
    <t xml:space="preserve">Costas </t>
  </si>
  <si>
    <t>Valor futuro costas</t>
  </si>
  <si>
    <t xml:space="preserve">Valor de la obligación </t>
  </si>
  <si>
    <t>Valor pagado 06/06/2025</t>
  </si>
  <si>
    <t xml:space="preserve">Diferencia </t>
  </si>
  <si>
    <t xml:space="preserve">Dias </t>
  </si>
  <si>
    <t xml:space="preserve">Posibles días </t>
  </si>
  <si>
    <t>Posible Valor futuro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</si>
</sst>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.000%"/>
    <numFmt numFmtId="165" formatCode="0.0000%"/>
    <numFmt numFmtId="166" formatCode="_-[$$-240A]\ * #,##0.00_-;\-[$$-240A]\ * #,##0.00_-;_-[$$-240A]\ * &quot;-&quot;??_-;_-@_-"/>
    <numFmt numFmtId="169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14" fontId="2" fillId="0" borderId="0" xfId="0" applyNumberFormat="1" applyFont="1"/>
    <xf numFmtId="1" fontId="2" fillId="0" borderId="0" xfId="0" applyNumberFormat="1" applyFont="1"/>
    <xf numFmtId="9" fontId="2" fillId="0" borderId="0" xfId="2" applyFont="1"/>
    <xf numFmtId="164" fontId="2" fillId="0" borderId="0" xfId="2" applyNumberFormat="1" applyFont="1"/>
    <xf numFmtId="10" fontId="2" fillId="2" borderId="0" xfId="2" applyNumberFormat="1" applyFont="1" applyFill="1"/>
    <xf numFmtId="165" fontId="2" fillId="0" borderId="0" xfId="2" applyNumberFormat="1" applyFont="1"/>
    <xf numFmtId="166" fontId="2" fillId="0" borderId="0" xfId="0" applyNumberFormat="1" applyFont="1"/>
    <xf numFmtId="0" fontId="2" fillId="3" borderId="0" xfId="0" applyFont="1" applyFill="1"/>
    <xf numFmtId="166" fontId="2" fillId="3" borderId="0" xfId="0" applyNumberFormat="1" applyFont="1" applyFill="1"/>
    <xf numFmtId="166" fontId="2" fillId="4" borderId="0" xfId="0" applyNumberFormat="1" applyFont="1" applyFill="1"/>
    <xf numFmtId="166" fontId="2" fillId="5" borderId="0" xfId="0" applyNumberFormat="1" applyFont="1" applyFill="1"/>
    <xf numFmtId="169" fontId="2" fillId="0" borderId="0" xfId="1" applyNumberFormat="1" applyFont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abSelected="1" workbookViewId="0">
      <selection activeCell="C22" sqref="C22"/>
    </sheetView>
  </sheetViews>
  <sheetFormatPr baseColWidth="10" defaultRowHeight="14.5" x14ac:dyDescent="0.35"/>
  <cols>
    <col min="1" max="1" width="41.453125" bestFit="1" customWidth="1"/>
    <col min="2" max="2" width="30.1796875" bestFit="1" customWidth="1"/>
    <col min="3" max="3" width="11.453125" customWidth="1"/>
  </cols>
  <sheetData>
    <row r="1" spans="1:3" ht="26" x14ac:dyDescent="0.6">
      <c r="A1" s="1" t="s">
        <v>0</v>
      </c>
      <c r="B1" s="2">
        <v>45770</v>
      </c>
      <c r="C1" s="1"/>
    </row>
    <row r="2" spans="1:3" ht="26" x14ac:dyDescent="0.6">
      <c r="A2" s="1" t="s">
        <v>1</v>
      </c>
      <c r="B2" s="2">
        <v>45814</v>
      </c>
      <c r="C2" s="1"/>
    </row>
    <row r="3" spans="1:3" ht="26" x14ac:dyDescent="0.6">
      <c r="A3" s="1" t="s">
        <v>2</v>
      </c>
      <c r="B3" s="2">
        <f ca="1">TODAY()</f>
        <v>45867</v>
      </c>
      <c r="C3" s="1"/>
    </row>
    <row r="4" spans="1:3" ht="26" x14ac:dyDescent="0.6">
      <c r="A4" s="1" t="s">
        <v>3</v>
      </c>
      <c r="B4" s="3">
        <f>+B2-B1</f>
        <v>44</v>
      </c>
      <c r="C4" s="1"/>
    </row>
    <row r="5" spans="1:3" ht="26" x14ac:dyDescent="0.6">
      <c r="A5" s="1" t="s">
        <v>4</v>
      </c>
      <c r="B5" s="4">
        <v>0.06</v>
      </c>
      <c r="C5" s="1"/>
    </row>
    <row r="6" spans="1:3" ht="26" x14ac:dyDescent="0.6">
      <c r="A6" s="1" t="s">
        <v>5</v>
      </c>
      <c r="B6" s="5">
        <f>NOMINAL(B5,360)/360</f>
        <v>1.6187117784771665E-4</v>
      </c>
      <c r="C6" s="1"/>
    </row>
    <row r="7" spans="1:3" ht="26" x14ac:dyDescent="0.6">
      <c r="A7" s="1" t="s">
        <v>6</v>
      </c>
      <c r="B7" s="6">
        <v>0.25969999999999999</v>
      </c>
      <c r="C7" s="1"/>
    </row>
    <row r="8" spans="1:3" ht="26" x14ac:dyDescent="0.6">
      <c r="A8" s="1" t="s">
        <v>7</v>
      </c>
      <c r="B8" s="7">
        <f>NOMINAL(Tasa_usura_vigente,360)/360</f>
        <v>6.4152123505101244E-4</v>
      </c>
      <c r="C8" s="1"/>
    </row>
    <row r="9" spans="1:3" ht="26" x14ac:dyDescent="0.6">
      <c r="A9" s="1" t="s">
        <v>8</v>
      </c>
      <c r="B9" s="8">
        <v>154161200</v>
      </c>
      <c r="C9" s="1"/>
    </row>
    <row r="10" spans="1:3" ht="26" x14ac:dyDescent="0.6">
      <c r="A10" s="9" t="s">
        <v>9</v>
      </c>
      <c r="B10" s="10">
        <f>-FV(B8,B4,,B9)</f>
        <v>158573259.61721015</v>
      </c>
      <c r="C10" s="1"/>
    </row>
    <row r="11" spans="1:3" ht="26" x14ac:dyDescent="0.6">
      <c r="A11" s="11" t="s">
        <v>10</v>
      </c>
      <c r="B11" s="11">
        <v>9847000</v>
      </c>
      <c r="C11" s="1"/>
    </row>
    <row r="12" spans="1:3" ht="26" x14ac:dyDescent="0.6">
      <c r="A12" s="11" t="s">
        <v>11</v>
      </c>
      <c r="B12" s="11">
        <f>FV(B6,B4,,-B11)</f>
        <v>9917378.2366249487</v>
      </c>
      <c r="C12" s="1"/>
    </row>
    <row r="13" spans="1:3" ht="26" x14ac:dyDescent="0.6">
      <c r="A13" s="12" t="s">
        <v>12</v>
      </c>
      <c r="B13" s="12">
        <f>B10+B12</f>
        <v>168490637.85383511</v>
      </c>
      <c r="C13" s="1"/>
    </row>
    <row r="14" spans="1:3" ht="26" x14ac:dyDescent="0.6">
      <c r="A14" s="12" t="s">
        <v>13</v>
      </c>
      <c r="B14" s="12">
        <v>165657000</v>
      </c>
    </row>
    <row r="15" spans="1:3" ht="26" x14ac:dyDescent="0.6">
      <c r="A15" s="9" t="s">
        <v>14</v>
      </c>
      <c r="B15" s="11">
        <f>B13-B14</f>
        <v>2833637.8538351059</v>
      </c>
    </row>
    <row r="16" spans="1:3" ht="26" x14ac:dyDescent="0.6">
      <c r="A16" s="1" t="s">
        <v>6</v>
      </c>
      <c r="B16" s="6">
        <v>0.25969999999999999</v>
      </c>
    </row>
    <row r="17" spans="1:2" ht="26" x14ac:dyDescent="0.6">
      <c r="A17" s="1" t="s">
        <v>7</v>
      </c>
      <c r="B17" s="7">
        <f>NOMINAL(Tasa_usura_vigente,360)/360</f>
        <v>6.4152123505101244E-4</v>
      </c>
    </row>
    <row r="18" spans="1:2" ht="26" x14ac:dyDescent="0.6">
      <c r="A18" s="1" t="s">
        <v>15</v>
      </c>
      <c r="B18" s="13">
        <f ca="1">TODAY()-B2</f>
        <v>53</v>
      </c>
    </row>
    <row r="19" spans="1:2" ht="26" x14ac:dyDescent="0.6">
      <c r="A19" s="1" t="s">
        <v>16</v>
      </c>
      <c r="B19" s="13">
        <v>60</v>
      </c>
    </row>
    <row r="20" spans="1:2" ht="26" x14ac:dyDescent="0.6">
      <c r="A20" s="9" t="s">
        <v>9</v>
      </c>
      <c r="B20" s="10">
        <f ca="1">-FV(B17,B18,,B15)</f>
        <v>2931607.9794320017</v>
      </c>
    </row>
    <row r="21" spans="1:2" ht="26" x14ac:dyDescent="0.6">
      <c r="A21" s="9" t="s">
        <v>17</v>
      </c>
      <c r="B21" s="10">
        <f>-FV(B17,B19,,B15)</f>
        <v>2944798.1644782717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D5" sqref="D5"/>
    </sheetView>
  </sheetViews>
  <sheetFormatPr baseColWidth="10" defaultRowHeight="14.5" x14ac:dyDescent="0.35"/>
  <cols>
    <col min="1" max="1" width="38.54296875" bestFit="1" customWidth="1"/>
    <col min="2" max="2" width="30.1796875" bestFit="1" customWidth="1"/>
    <col min="3" max="3" width="11.453125" customWidth="1"/>
  </cols>
  <sheetData>
    <row r="1" spans="1:3" ht="26" x14ac:dyDescent="0.6">
      <c r="A1" s="1" t="s">
        <v>0</v>
      </c>
      <c r="B1" s="2">
        <v>45770</v>
      </c>
      <c r="C1" s="1"/>
    </row>
    <row r="2" spans="1:3" ht="26" x14ac:dyDescent="0.6">
      <c r="A2" s="1" t="s">
        <v>1</v>
      </c>
      <c r="B2" s="2">
        <v>45814</v>
      </c>
      <c r="C2" s="1"/>
    </row>
    <row r="3" spans="1:3" ht="26" x14ac:dyDescent="0.6">
      <c r="A3" s="1" t="s">
        <v>2</v>
      </c>
      <c r="B3" s="2">
        <f ca="1">TODAY()</f>
        <v>45867</v>
      </c>
      <c r="C3" s="1"/>
    </row>
    <row r="4" spans="1:3" ht="26" x14ac:dyDescent="0.6">
      <c r="A4" s="1" t="s">
        <v>3</v>
      </c>
      <c r="B4" s="3">
        <f>+B2-B1</f>
        <v>44</v>
      </c>
      <c r="C4" s="1"/>
    </row>
    <row r="5" spans="1:3" ht="26" x14ac:dyDescent="0.6">
      <c r="A5" s="1" t="s">
        <v>4</v>
      </c>
      <c r="B5" s="4">
        <v>0.06</v>
      </c>
      <c r="C5" s="1"/>
    </row>
    <row r="6" spans="1:3" ht="26" x14ac:dyDescent="0.6">
      <c r="A6" s="1" t="s">
        <v>5</v>
      </c>
      <c r="B6" s="5">
        <f>NOMINAL(B5,360)/360</f>
        <v>1.6187117784771665E-4</v>
      </c>
      <c r="C6" s="1"/>
    </row>
    <row r="7" spans="1:3" ht="26" x14ac:dyDescent="0.6">
      <c r="A7" s="1" t="s">
        <v>6</v>
      </c>
      <c r="B7" s="6">
        <v>0.25969999999999999</v>
      </c>
      <c r="C7" s="1"/>
    </row>
    <row r="8" spans="1:3" ht="26" x14ac:dyDescent="0.6">
      <c r="A8" s="1" t="s">
        <v>7</v>
      </c>
      <c r="B8" s="7">
        <f>NOMINAL(Tasa_usura_vigente,360)/360</f>
        <v>6.4152123505101244E-4</v>
      </c>
      <c r="C8" s="1"/>
    </row>
    <row r="9" spans="1:3" ht="26" x14ac:dyDescent="0.6">
      <c r="A9" s="1" t="s">
        <v>8</v>
      </c>
      <c r="B9" s="8">
        <v>154161200</v>
      </c>
      <c r="C9" s="1"/>
    </row>
    <row r="10" spans="1:3" ht="26" x14ac:dyDescent="0.6">
      <c r="A10" s="9" t="s">
        <v>9</v>
      </c>
      <c r="B10" s="10">
        <f>-FV(B8,B4,,B9)</f>
        <v>158573259.61721015</v>
      </c>
      <c r="C10" s="1"/>
    </row>
    <row r="11" spans="1:3" ht="26" x14ac:dyDescent="0.6">
      <c r="A11" s="11" t="s">
        <v>10</v>
      </c>
      <c r="B11" s="11">
        <v>9847000</v>
      </c>
      <c r="C11" s="1"/>
    </row>
    <row r="12" spans="1:3" ht="26" x14ac:dyDescent="0.6">
      <c r="A12" s="11" t="s">
        <v>11</v>
      </c>
      <c r="B12" s="11">
        <f>FV(B6,B4,,-B11)</f>
        <v>9917378.2366249487</v>
      </c>
      <c r="C12" s="1"/>
    </row>
    <row r="13" spans="1:3" ht="26" x14ac:dyDescent="0.6">
      <c r="A13" s="12" t="s">
        <v>12</v>
      </c>
      <c r="B13" s="12">
        <f>B10+B12</f>
        <v>168490637.85383511</v>
      </c>
      <c r="C13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Obligación Luis Arnoldo </vt:lpstr>
      <vt:lpstr>Hoja1</vt:lpstr>
      <vt:lpstr>'Obligación Luis Arnoldo '!Tasa_usura_vigente</vt:lpstr>
      <vt:lpstr>Tasa_usura_vigente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luferosa1@hotmail.com</dc:creator>
  <cp:lastModifiedBy>luferosa1@hotmail.com</cp:lastModifiedBy>
  <dcterms:created xsi:type="dcterms:W3CDTF">2025-07-29T17:20:48Z</dcterms:created>
  <dcterms:modified xsi:type="dcterms:W3CDTF">2025-07-29T18:18:19Z</dcterms:modified>
</cp:coreProperties>
</file>