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mc:AlternateContent xmlns:mc="http://schemas.openxmlformats.org/markup-compatibility/2006">
    <mc:Choice Requires="x15">
      <x15ac:absPath xmlns:x15ac="http://schemas.microsoft.com/office/spreadsheetml/2010/11/ac" url="https://allianzms-my.sharepoint.com/personal/angela_romero_allianz_co/Documents/Archivos de chat de Microsoft Teams/ANGELA/PROCESOS JUDICIALES/CHIA/JOSEFINA PERDIGON/"/>
    </mc:Choice>
  </mc:AlternateContent>
  <xr:revisionPtr revIDLastSave="2" documentId="8_{ED348F35-34B1-4318-8197-7BF1884FACEA}" xr6:coauthVersionLast="47" xr6:coauthVersionMax="47" xr10:uidLastSave="{875CDC3A-6A5E-4608-B83C-7A8FFB711F99}"/>
  <bookViews>
    <workbookView xWindow="-110" yWindow="-110" windowWidth="19420" windowHeight="10300" firstSheet="2" activeTab="4" xr2:uid="{00000000-000D-0000-FFFF-FFFF00000000}"/>
  </bookViews>
  <sheets>
    <sheet name="GENERALES NOTA 322" sheetId="5" r:id="rId1"/>
    <sheet name="GENERALES NOTA 321" sheetId="10" r:id="rId2"/>
    <sheet name="GENERALES  NOTA 324" sheetId="11" r:id="rId3"/>
    <sheet name="GENERALES NOTA 325" sheetId="14" r:id="rId4"/>
    <sheet name="CONCEPTO CONCILIACIÓN NOTA 330" sheetId="16" r:id="rId5"/>
    <sheet name="Hoja1" sheetId="15" state="hidden" r:id="rId6"/>
    <sheet name="Hoja2" sheetId="6" state="hidden" r:id="rId7"/>
  </sheets>
  <externalReferences>
    <externalReference r:id="rId8"/>
    <externalReference r:id="rId9"/>
  </externalReferences>
  <definedNames>
    <definedName name="Posición">[1]Hoja1!$S$3:$S$4</definedName>
    <definedName name="Probabilidad">[1]Parametros!$A$3:$A$5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20" i="16" l="1"/>
  <c r="H22" i="16" s="1"/>
  <c r="H24" i="16" s="1"/>
  <c r="G20" i="16"/>
  <c r="G22" i="16" s="1"/>
  <c r="G24" i="16" s="1"/>
  <c r="F20" i="16"/>
  <c r="F22" i="16" s="1"/>
  <c r="F24" i="16" s="1"/>
  <c r="E20" i="16"/>
  <c r="E22" i="16" s="1"/>
  <c r="E24" i="16" s="1"/>
  <c r="D20" i="16"/>
  <c r="D22" i="16" s="1"/>
  <c r="D24" i="16" s="1"/>
  <c r="H19" i="16"/>
  <c r="H21" i="16" s="1"/>
  <c r="H23" i="16" s="1"/>
  <c r="G19" i="16"/>
  <c r="G21" i="16" s="1"/>
  <c r="G23" i="16" s="1"/>
  <c r="F19" i="16"/>
  <c r="F21" i="16" s="1"/>
  <c r="F23" i="16" s="1"/>
  <c r="E19" i="16"/>
  <c r="E21" i="16" s="1"/>
  <c r="E23" i="16" s="1"/>
  <c r="D19" i="16"/>
  <c r="D21" i="16" s="1"/>
  <c r="D23" i="16" s="1"/>
  <c r="B2" i="11" l="1"/>
  <c r="B17" i="11" l="1"/>
  <c r="B28" i="11" s="1"/>
  <c r="C11" i="11"/>
  <c r="C10" i="11"/>
  <c r="B7" i="10"/>
  <c r="B7" i="14"/>
  <c r="B6" i="14"/>
  <c r="B5" i="14"/>
  <c r="B4" i="14"/>
  <c r="B3" i="14"/>
  <c r="B2" i="14"/>
  <c r="B4" i="11"/>
  <c r="B5" i="11"/>
  <c r="B6" i="11"/>
  <c r="B7" i="11"/>
  <c r="B3" i="11"/>
  <c r="B15" i="5"/>
  <c r="B8" i="11" s="1"/>
  <c r="B4" i="10"/>
  <c r="B5" i="10"/>
  <c r="B6" i="10"/>
  <c r="B3" i="10"/>
</calcChain>
</file>

<file path=xl/sharedStrings.xml><?xml version="1.0" encoding="utf-8"?>
<sst xmlns="http://schemas.openxmlformats.org/spreadsheetml/2006/main" count="221" uniqueCount="160">
  <si>
    <t>Juzgado</t>
  </si>
  <si>
    <t xml:space="preserve">Demandante </t>
  </si>
  <si>
    <t>Nombre de lesionado o muerto (s)</t>
  </si>
  <si>
    <t>Fecha de los hechos</t>
  </si>
  <si>
    <t>Fecha de solicitud audiencia prejudicial</t>
  </si>
  <si>
    <t>Fecha de audiencia prejudicial</t>
  </si>
  <si>
    <t>Asegurado</t>
  </si>
  <si>
    <t>Nit Asegurado</t>
  </si>
  <si>
    <t xml:space="preserve">No. Póliza vinculada (las que se necesite solicitar). </t>
  </si>
  <si>
    <t>Fecha de notificación</t>
  </si>
  <si>
    <t xml:space="preserve">Fecha de contestacion </t>
  </si>
  <si>
    <t>Radicado(23 digitos)</t>
  </si>
  <si>
    <t xml:space="preserve">Situcion Laboral </t>
  </si>
  <si>
    <t>• Existencia de coaseguro.</t>
  </si>
  <si>
    <t xml:space="preserve">% DE PARTICIPACION </t>
  </si>
  <si>
    <t>MOTIVO DE LA DEMANDA</t>
  </si>
  <si>
    <t xml:space="preserve">Nuevos reclamantes </t>
  </si>
  <si>
    <t>Respuesta extemporanea</t>
  </si>
  <si>
    <t xml:space="preserve">Objetado por la Compañía </t>
  </si>
  <si>
    <t>Pretensiones elevadas- reclamación Compañía</t>
  </si>
  <si>
    <t>Ofrecimiento muy bajo-reclamación Compañía</t>
  </si>
  <si>
    <t xml:space="preserve">Vida/RC medica- aviso de siniestro sin tramite </t>
  </si>
  <si>
    <t xml:space="preserve">Sin reclamación previa </t>
  </si>
  <si>
    <t>REASEGURO</t>
  </si>
  <si>
    <t>SINIESTRO - APLICATIVO</t>
  </si>
  <si>
    <t>PÓLIZA</t>
  </si>
  <si>
    <t>AMPARO A AFECTAR</t>
  </si>
  <si>
    <t xml:space="preserve">VIGENCIA </t>
  </si>
  <si>
    <t xml:space="preserve">SINIESTRO DENTRO DE LA VIGENCIA? </t>
  </si>
  <si>
    <t>CARTERA A DÍA</t>
  </si>
  <si>
    <t>COASEGURO</t>
  </si>
  <si>
    <t>SI</t>
  </si>
  <si>
    <t>NO</t>
  </si>
  <si>
    <t>• Aplicación de la limitación de responsabilidad por razón del deducible a cargo del asegurado.</t>
  </si>
  <si>
    <t xml:space="preserve">• La responsabilidad de la aseguradora se encuentra limitada al valor de la suma asegurada.
</t>
  </si>
  <si>
    <t>• La cobertura otorgada por la póliza se circunscribe a los términos de su clausulado.</t>
  </si>
  <si>
    <t>OFRECIENTO VALOR</t>
  </si>
  <si>
    <t xml:space="preserve">ASEGURADORAS  </t>
  </si>
  <si>
    <t>REMISION DE ANTECEDENTES - ABOGADO INTERNO-</t>
  </si>
  <si>
    <t>SOLICITUD DE ANTECEDENTES -ABOGADO EXTERNO-</t>
  </si>
  <si>
    <t>Fecha de asignación</t>
  </si>
  <si>
    <t>INFORME INICIAL-ABOGADO EXTERNO-</t>
  </si>
  <si>
    <t>Clasificación Contingencia</t>
  </si>
  <si>
    <t>Concepto del Abogado sobre la Contingencia:(Se debe indicar las razones por las cuales se considera que el proceso es Eventual Remoto o Probable.)</t>
  </si>
  <si>
    <t>Valor de las pretensiones totales de la demanda (en pesos no en SMMLV)</t>
  </si>
  <si>
    <t>Perjuicios reclamados  (en pesos no en SMMLV)</t>
  </si>
  <si>
    <t>Patrimoniales</t>
  </si>
  <si>
    <t>Lucro Cesante</t>
  </si>
  <si>
    <t>Daño Emergente</t>
  </si>
  <si>
    <t>Extrapatrimoniales</t>
  </si>
  <si>
    <t>Valor Contingencia: ( en pesos). Cuanto vale perder o negociar el caso por un valor que debe estar dentro del valor asegurado( con criterios jurisprudenciales)</t>
  </si>
  <si>
    <t>VALOR CONTINGENCIA</t>
  </si>
  <si>
    <t>Observaciones sobre el valor de la contingencia: (Se debe explicar como se aterrizaron las pretensiones.)</t>
  </si>
  <si>
    <t>Defensa de la Aseguradora: (Enumerar y enunciar las excepciones propuestas demanda y/o llamamiento )</t>
  </si>
  <si>
    <t>INFORME ABOGADO INTERNO</t>
  </si>
  <si>
    <t>REMOTO</t>
  </si>
  <si>
    <t>EVENTUAL</t>
  </si>
  <si>
    <t>PROBABLE</t>
  </si>
  <si>
    <t>MODALIDAD</t>
  </si>
  <si>
    <t>CLASE DE REASEGURO</t>
  </si>
  <si>
    <t>FACULTATIVO</t>
  </si>
  <si>
    <t>AUTOMATICO</t>
  </si>
  <si>
    <t>EXCEPCIONES PROPUESTAS COMPAÑÍA</t>
  </si>
  <si>
    <t>El abogado externo remitio la contestacion  y envio de informe inicial en los terminos establecidos ?</t>
  </si>
  <si>
    <t xml:space="preserve">El abogado propuso las excepciones adecuadas para el respetivo proceso? Recomendaciones </t>
  </si>
  <si>
    <t xml:space="preserve">Caso migrado </t>
  </si>
  <si>
    <t>OCURRENCIA</t>
  </si>
  <si>
    <t>CLAIMS MADE</t>
  </si>
  <si>
    <t>SUNSET</t>
  </si>
  <si>
    <t>DESCUBREMIENTO</t>
  </si>
  <si>
    <t>CEDIDO</t>
  </si>
  <si>
    <t>ACEPTADO</t>
  </si>
  <si>
    <t>PROPIO</t>
  </si>
  <si>
    <t>OFRECIENTO PREVIO?</t>
  </si>
  <si>
    <t xml:space="preserve">INFORME AJUSTADOR </t>
  </si>
  <si>
    <t>VALOR ASEGURADO</t>
  </si>
  <si>
    <t xml:space="preserve">Ocupado-trabajador cuenta ajena </t>
  </si>
  <si>
    <t>Ocupado - Autonomo</t>
  </si>
  <si>
    <t xml:space="preserve">Tareas del hogar </t>
  </si>
  <si>
    <t>Pendiente acceder al mercado laboral -pedir a nino</t>
  </si>
  <si>
    <t>Acompañante motorista</t>
  </si>
  <si>
    <t xml:space="preserve">Ciclista </t>
  </si>
  <si>
    <t>Cliclista vehículo</t>
  </si>
  <si>
    <t xml:space="preserve">Motociclista </t>
  </si>
  <si>
    <t>Ocupante vehículo</t>
  </si>
  <si>
    <t>Pasajero servicio publico</t>
  </si>
  <si>
    <t>OBJECION -Marque con una (x)</t>
  </si>
  <si>
    <t xml:space="preserve">Agravación del estado del riesgo </t>
  </si>
  <si>
    <t>Cobertura agotada</t>
  </si>
  <si>
    <t>Exclusión de la póliza</t>
  </si>
  <si>
    <t xml:space="preserve">Falta de interés asegurable </t>
  </si>
  <si>
    <t xml:space="preserve">Mora en la prima </t>
  </si>
  <si>
    <t>• Exclusiones  de confomidad a la Póliza, especifique cual:</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</si>
  <si>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</si>
  <si>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</si>
  <si>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</si>
  <si>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</si>
  <si>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</si>
  <si>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</si>
  <si>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</si>
  <si>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</si>
  <si>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</si>
  <si>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</si>
  <si>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</si>
  <si>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Otras</t>
  </si>
  <si>
    <t>Reserva propuesta</t>
  </si>
  <si>
    <t>DAÑOS MATERIALES</t>
  </si>
  <si>
    <t>Demandado</t>
  </si>
  <si>
    <t>Tipo de vinculacion compañía</t>
  </si>
  <si>
    <t>DEMANDA DIRECTA</t>
  </si>
  <si>
    <t>Daño moral</t>
  </si>
  <si>
    <t>Daño a la salud</t>
  </si>
  <si>
    <t>Daño a la Salud que podría interpretarse como daño a la vida de relación</t>
  </si>
  <si>
    <t>OTROS</t>
  </si>
  <si>
    <t>DEDUCIBLE</t>
  </si>
  <si>
    <t xml:space="preserve">VISTO BUENO ABOGADO INTERNO </t>
  </si>
  <si>
    <t>VISTO BUENO ABOGADO INTERNO?</t>
  </si>
  <si>
    <t xml:space="preserve">COMENTARIOS </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</si>
  <si>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</si>
  <si>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CONTINGENCIA</t>
  </si>
  <si>
    <t>Reserva CIA</t>
  </si>
  <si>
    <t>Comentarios clasificación y valor contingencia</t>
  </si>
  <si>
    <t xml:space="preserve">Creación de intervinientes </t>
  </si>
  <si>
    <t>Comentarios adicionales</t>
  </si>
  <si>
    <t xml:space="preserve">SI </t>
  </si>
  <si>
    <t>COASEGURO RETENCION ALLIANZ (%)</t>
  </si>
  <si>
    <t>PROBABLE GENERALES</t>
  </si>
  <si>
    <t>EVENTUAL GENERALES</t>
  </si>
  <si>
    <t>PROBABLE RC MEDICA</t>
  </si>
  <si>
    <t>EVENTUAL RC MEDICA</t>
  </si>
  <si>
    <t>PROBABLE AVIACION,SALUD,VIDA</t>
  </si>
  <si>
    <t>EVENTUAL AVIACION,SALUD,VIDA</t>
  </si>
  <si>
    <t>LLAMADA EN GARANTIA</t>
  </si>
  <si>
    <t>CONCURRENCIA</t>
  </si>
  <si>
    <t>25175400300120220015000</t>
  </si>
  <si>
    <t>JUZGADO PRIMERO (1°) CIVIL MUNICIPAL DE CHIA</t>
  </si>
  <si>
    <t>COMPLEJO COMERCIAL CENTRO CHIA</t>
  </si>
  <si>
    <t>JOSEFINA PERDIGÓN DE RUBIANO</t>
  </si>
  <si>
    <t>DESCONOCIDO</t>
  </si>
  <si>
    <t>888097822-0</t>
  </si>
  <si>
    <t>800.085.013-2</t>
  </si>
  <si>
    <t>RESPONSABILIDAD CIVIL EXTRACONTRACTUAL</t>
  </si>
  <si>
    <r>
      <rPr>
        <b/>
        <sz val="11"/>
        <color theme="1"/>
        <rFont val="Calibri"/>
        <family val="2"/>
        <scheme val="minor"/>
      </rPr>
      <t xml:space="preserve">1. </t>
    </r>
    <r>
      <rPr>
        <sz val="11"/>
        <color theme="1"/>
        <rFont val="Calibri"/>
        <family val="2"/>
        <scheme val="minor"/>
      </rPr>
      <t xml:space="preserve">Aduce la demandante que el día 19 de septiembre de 2021, sufrió daños en su integridad física dentro de las instalaciones del Complejo Comercial Centro Chía, en la medida que al momento de ingresar al complejo las puertas intempestivamente se cerraron, lanzándola de manera abrupta contra un muro.
</t>
    </r>
    <r>
      <rPr>
        <b/>
        <sz val="11"/>
        <color theme="1"/>
        <rFont val="Calibri"/>
        <family val="2"/>
        <scheme val="minor"/>
      </rPr>
      <t xml:space="preserve">2. </t>
    </r>
    <r>
      <rPr>
        <sz val="11"/>
        <color theme="1"/>
        <rFont val="Calibri"/>
        <family val="2"/>
        <scheme val="minor"/>
      </rPr>
      <t>De acuerdo con lo expuesto en el libelo demadatorio, la actora y su familia han tenido que incurrir en gastos por cuenta de la adquisición de productos y servicios para rehabilitar su estado de salud.</t>
    </r>
  </si>
  <si>
    <t>Daños Morales</t>
  </si>
  <si>
    <t>PLO</t>
  </si>
  <si>
    <t>16/09/2021-01/11/2022</t>
  </si>
  <si>
    <t>ZURICH COLOMBIA SEGUR</t>
  </si>
  <si>
    <t>15% sobre el valor de la pérdida, mínimo 5 SMMLV</t>
  </si>
  <si>
    <t>SINIESTRO 126874637 - LEGIS APJ32181</t>
  </si>
  <si>
    <t>EXCEPCIONES DE FONDO FRENTE A LA DEMANDA: 
1. EXIMENTE DE LA RESPONSABILIDAD DE LOS DEMANDANDOS POR CONFIGURARSE LA CAUSAL “HECHO EXCLUSIVO DE LA VICTIMA”.
2. INEXISTENCIA DE RESPONSABILIDAD A CARGO DE LOS DEMANDADOS POR LA FALTA DE ACREDITACIÓN DEL NEXO CAUSAL. 
3. REDUCCIÓN DE LA EVENTUAL INDEMNIZACIÓN COMO CONSECUENCIA DE LA INCIDENCIA DE LA CONDUCTA DE LA VÍCTIMA EN LA PRODUCCIÓN DEL DAÑO. 
4. INEXISTENCIA DE PRUEBA DEL DAÑO – LOS DOCUMENTOS APORTADOS CON LA DEMANDA NO TIENEN LA VIRTUALIDAD DE ACREDITAR EL DAÑO QUE SE RECLAMA. 
5.  IMPROCEDENCIA DEL RECONOCIMIENTO DEL DAÑO MORAL.
6. GENÉRICA O INNOMINADA.
EXCEPCIONES DE FONDO FRENTE AL LLAMAMIENTO EN GARANTÍA EFECTUADO POR COMPLEJO COMERCIAL CENTRO CHIA PH: 
1. CONGRUENCIA ENTRE LA SENTENCIA Y LO SOLICITADO EN EL LLAMAMIENTO EN GARANTÍA.
2. NO EXISTE OBLIGACIÓN INDEMNIZATORIA A CARGO DE ALLIANZ SEGUROS S.A., TODA VEZ QUE NO SE HA REALIZADO EL RIESGO ASEGURADO – INEXISTENCIA DE SINIESTRO EN LOS TÉRMINOS DEL ARTÍCULO 1072 DEL CÓDIGO DE COMERCIO. 
3. RIESGOS EXPRESAMENTE EXCLUIDOS EN LA PÓLIZA DE SEGURO DE RESPONSABILIDAD CIVIL EXTRACONTRACTUAL GENERAL No. 022996376 / 0.
4. SUJECIÓN A LAS CONDICIONES PARTICULARES Y GENERALES DEL CONTRATO DE SEGURO, EL CLAUSULADO Y LOS AMPAROS.
5. CARÁCTER MERAMENTE INDEMNIZATORIO DE LOS CONTRATOS DE SEGURO.
6. EN CUALQUIER CASO, DE NINGUNA FORMA SE PODRÁ EXCEDER EL LÍMITE DEL VALOR ASEGURADO.
7. DISPONIBILIDAD DEL VALOR ASEGURADO.
8. EN CUALQUIER CASO, SE DEBERÁ TENER EN CUENTA EL DEDUCIBLE PACTADO EN LA PÓLIZA 10% DEL VALOR DE LA PÉRDIDA MÍNIMO 5SMLMV.
9. GENERICA O INNOMINADA Y OTRAS.</t>
  </si>
  <si>
    <t>Para la liquidación objetiva, se estima la suma de $5.252.900. Lo anterior, con base en los siguientes fundamentos:
1. Daño emergente: Se reconoce la suma de $10.452.900 de conformidad con las pruebas allegadas al proceso en lo concerniente a las facturas que acreditan los costos en los que incurrió la demandante para su recuperación, así como la contratación de personal para su cuidado. No se tienen en cuenta las demás facturas las cuales se encuentran a nombre de terceros o atienden a compra de medicamentos para el tratamiento de las comorbilidades preexistentes de la demandante.
2. Daño moral: En la medida que la jurisprudencia ha reconoció a la víctima directa sumas mayores por las lesiones presentadas como consecuencia de la responsabilidad de un tercero, la liquidación objetiva por este concepto resulta mayor al pretendido en la demanda, por lo que se reconocerá la suma dispuesta en el libelo demandatorio, la cual asciende a $1.300.000. 
3. Deducible: Teniendo en cuenta que el valor de las pretensiones objetivas equivale a $11.752.900, a la cual se le descuenta el deducible contenido en la Póliza para el amparo de PLO (10% mínimo 5SMLMV) a cargo del asegurado, por lo que la liquidación objetivada de los perjuicios equivale a $5.252.900.</t>
  </si>
  <si>
    <t>La contingencia se califica como EVENTUAL, dado que, aunque la Póliza presta cobertura material y temporal, dependerá del debate probatorio acreditar o desvirtuar la responsabilidad del asegurado.
Lo primero que debe tomarse en consideración, es que la Póliza de Seguro de Responsabilidad Civil Extracontractual General No. 022996376 / 0, cuyo asegurado es la propiedad horizontal COMPLEJO COMERCIAL CENTRO CHIA, presta cobertura material y temporal, de conformidad con los hechos y pretensiones, expuestos en el líbelo de la demanda.  Frente a la cobertura temporal, debe decirse que el hecho, esto es, el incidente en el cual resultó lesionada la señora JOSEFINA PERDIGÓN DE RUBIANO, ocurrió el 19 de septiembre de 2021, es decir, durante la vigencia comprendida desde el 16 de septiembre de 2021 hasta el 15 de septiembre de 2022. Aunado a ello, presta cobertura material en tanto ampara la responsabilidad civil extracontractual bajo el amparo de predios, labores y operaciones, pretensión que se endilga al asegurado.
Por otro lado, frente a la responsabilidad del asegurado, debe decirse que de acuerdo con la contestación a la demanda presentada por el COMPLEJO COMERCIAL CENTRO CHIA, se advierte que al parecer la demandante resultó lesionada debido a la operación automática de las puertas del establecimiento, no obstante, arguye la demandada que la actora en el día de los hechos pretendía salir del centro comercial utilizando la puerta de entrada y no la de salida, por lo que fue esta quien verdaderamente omitió la observancia y medidas de seguridad al intentar salir del edificio por la puerta automática de ingreso, y hacerlo de manera precipitada sin controlar los tiempos y movimientos de esta operación, teniendo en cuenta que el sensor de aproximación se encuentra ubicado en la parte externa que corresponde a la salida y no en la parte interna del edificio. No obstante, debe advertirse que el asegurado no cuenta con video grabaciones de seguridad que respalden su versión de los hechos. Así las cosas, dependerá del debate probatorio, en particular de los testimonios acreditar o desvirtuar la existencia de la responsabilidad deprecada.
Todo lo anterior, sin perjuicio del carácter contingente del proceso.</t>
  </si>
  <si>
    <t xml:space="preserve">CONCEPTO DE CONCILIACIÓN 330 </t>
  </si>
  <si>
    <t xml:space="preserve">SUMA SOLICITADA </t>
  </si>
  <si>
    <t>COMENTARIOS ABOGADO EXTERNO</t>
  </si>
  <si>
    <t>AUTORIZACIÓN COMPAÑÍA SUMA</t>
  </si>
  <si>
    <t xml:space="preserve">AUTORIZACIÓN COMPAÑÍA COMENTARIOS </t>
  </si>
  <si>
    <t>126874637 - Apl. 143815</t>
  </si>
  <si>
    <t>Dra. se cargó auto fija fecha audiencia para el 19 mayo del 2025 a las 9:30 am.
- Se necesita representante legal y el doctor Carlos Prieto tiene disponibilidad para atender la diligencia.
- Se sugiere no conciliar, debido a la contingencia eventual del proceso.
Por tanto, sugerimos esperar a que se surta la audiencia inicial, así como el debate probatorio para entonces, poder revisar nuevamente el riesgo de exposición de la compañía, toda vez que, aunque el demandado arguye que la falta de observancia de las normas del Edificio por parte de la demandante, fue la causal del accidente, este no cuenta con videograbaciones que acrediten su versión.</t>
  </si>
  <si>
    <t xml:space="preserve">La instrucción es asistir sin ánimo conciliatorio, esperemos el desarrollo periodo probatorio allí determinaremos si efectuamos un ofreciemiento.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</si>
</sst>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quot;$&quot;\ * #,##0_-;\-&quot;$&quot;\ * #,##0_-;_-&quot;$&quot;\ * &quot;-&quot;_-;_-@_-"/>
    <numFmt numFmtId="44" formatCode="_-&quot;$&quot;\ * #,##0.00_-;\-&quot;$&quot;\ * #,##0.00_-;_-&quot;$&quot;\ * &quot;-&quot;??_-;_-@_-"/>
    <numFmt numFmtId="164" formatCode="&quot;$&quot;\ #,##0"/>
  </numFmts>
  <fonts count="7"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s>
  <fills count="8">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s>
  <cellStyleXfs count="4">
    <xf numFmtId="0" fontId="0" fillId="0" borderId="0"/>
    <xf numFmtId="42"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cellStyleXfs>
  <cellXfs count="96">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42"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42"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42"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42"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9" fontId="0" fillId="0" borderId="1" xfId="0" applyNumberFormat="1" applyBorder="1" applyAlignment="1">
      <alignment horizontal="justify" vertical="top"/>
    </xf>
    <xf numFmtId="0" fontId="2" fillId="0" borderId="2" xfId="0" applyFont="1" applyBorder="1" applyAlignment="1">
      <alignment horizontal="justify" vertical="top"/>
    </xf>
    <xf numFmtId="14" fontId="0" fillId="0" borderId="1" xfId="0" applyNumberFormat="1" applyBorder="1" applyAlignment="1">
      <alignment horizontal="justify" vertical="top"/>
    </xf>
    <xf numFmtId="0" fontId="0" fillId="0" borderId="1" xfId="0" applyBorder="1" applyAlignment="1">
      <alignment horizontal="justify" vertical="top"/>
    </xf>
    <xf numFmtId="0" fontId="2" fillId="0" borderId="1" xfId="0" applyFont="1" applyBorder="1" applyAlignment="1">
      <alignment horizontal="justify" vertical="top" wrapText="1"/>
    </xf>
    <xf numFmtId="0" fontId="0" fillId="0" borderId="1" xfId="0" applyBorder="1" applyAlignment="1">
      <alignment horizontal="justify" vertical="top" wrapText="1"/>
    </xf>
    <xf numFmtId="14" fontId="0" fillId="0" borderId="2" xfId="0" applyNumberFormat="1" applyBorder="1" applyAlignment="1">
      <alignment horizontal="left" vertical="top"/>
    </xf>
    <xf numFmtId="0" fontId="0" fillId="0" borderId="3" xfId="0" applyBorder="1" applyAlignment="1">
      <alignment horizontal="left" vertical="top"/>
    </xf>
    <xf numFmtId="42" fontId="0" fillId="5" borderId="2" xfId="1" applyFont="1" applyFill="1" applyBorder="1" applyAlignment="1">
      <alignment horizontal="justify" vertical="top"/>
    </xf>
    <xf numFmtId="42" fontId="0" fillId="5" borderId="3" xfId="1" applyFont="1" applyFill="1" applyBorder="1" applyAlignment="1">
      <alignment horizontal="justify" vertical="top"/>
    </xf>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14" fontId="0" fillId="0" borderId="1" xfId="0" applyNumberFormat="1"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0" fillId="0" borderId="1" xfId="0" applyBorder="1" applyAlignment="1">
      <alignment horizontal="left" vertical="top"/>
    </xf>
    <xf numFmtId="0" fontId="0" fillId="0" borderId="1" xfId="0" applyBorder="1" applyAlignment="1">
      <alignment horizontal="center"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4" fillId="2" borderId="4" xfId="0" applyFont="1" applyFill="1" applyBorder="1" applyAlignment="1">
      <alignment horizontal="center" vertical="top"/>
    </xf>
    <xf numFmtId="0" fontId="4" fillId="6" borderId="4" xfId="0" applyFont="1" applyFill="1" applyBorder="1" applyAlignment="1">
      <alignment horizontal="justify"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42" fontId="0" fillId="5" borderId="0" xfId="1" applyFont="1" applyFill="1" applyBorder="1" applyAlignment="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1" xfId="1" applyFont="1" applyFill="1" applyBorder="1" applyAlignment="1">
      <alignment horizontal="justify" vertical="top"/>
    </xf>
    <xf numFmtId="0" fontId="0" fillId="0" borderId="1" xfId="0" applyBorder="1" applyAlignment="1">
      <alignment horizontal="center" vertical="top" wrapText="1"/>
    </xf>
    <xf numFmtId="164" fontId="0" fillId="5" borderId="1" xfId="1" applyNumberFormat="1" applyFont="1" applyFill="1" applyBorder="1" applyAlignment="1">
      <alignment horizontal="justify" vertical="top"/>
    </xf>
    <xf numFmtId="164" fontId="0" fillId="5" borderId="1" xfId="3" applyNumberFormat="1" applyFont="1" applyFill="1" applyBorder="1" applyAlignment="1">
      <alignment horizontal="center"/>
    </xf>
    <xf numFmtId="0" fontId="0" fillId="5" borderId="1" xfId="0" applyFill="1" applyBorder="1" applyAlignment="1">
      <alignment horizontal="justify" vertical="top"/>
    </xf>
  </cellXfs>
  <cellStyles count="4">
    <cellStyle name="Moneda" xfId="3" builtinId="4"/>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Desktop\INFORME%20INICIAL%20AUTOS%202023.xlsx" TargetMode="External"/><Relationship Id="rId1" Type="http://schemas.openxmlformats.org/officeDocument/2006/relationships/externalLinkPath" Target="https://d.docs.live.net/afc4810c17523101/Escritorio/GHA/ALLIANZ/2022-00150%20-%20JOSEFINA%20PERDIG&#211;N%20Vs.%20CENTRO%20CH&#205;A/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row r="3">
          <cell r="S3" t="str">
            <v>En contra</v>
          </cell>
        </row>
        <row r="4">
          <cell r="S4" t="str">
            <v>A Favor</v>
          </cell>
        </row>
      </sheetData>
      <sheetData sheetId="1">
        <row r="3">
          <cell r="A3" t="str">
            <v>Remota</v>
          </cell>
        </row>
        <row r="4">
          <cell r="A4" t="str">
            <v>Eventual</v>
          </cell>
        </row>
        <row r="5">
          <cell r="A5" t="str">
            <v>Probable</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zoomScale="110" zoomScaleNormal="110" workbookViewId="0">
      <selection activeCell="B2" sqref="B2:C6"/>
    </sheetView>
  </sheetViews>
  <sheetFormatPr baseColWidth="10" defaultColWidth="0" defaultRowHeight="14.5" x14ac:dyDescent="0.35"/>
  <cols>
    <col min="1" max="1" width="46.1796875" style="7" bestFit="1" customWidth="1"/>
    <col min="2" max="2" width="63.81640625" style="7" customWidth="1"/>
    <col min="3" max="3" width="37.453125" style="7" customWidth="1"/>
    <col min="4" max="4" width="11.453125" style="2" hidden="1" customWidth="1"/>
    <col min="5" max="16384" width="11.453125" style="2" hidden="1"/>
  </cols>
  <sheetData>
    <row r="1" spans="1:3" ht="18.5" x14ac:dyDescent="0.35">
      <c r="A1" s="52" t="s">
        <v>39</v>
      </c>
      <c r="B1" s="52"/>
      <c r="C1" s="52"/>
    </row>
    <row r="2" spans="1:3" x14ac:dyDescent="0.35">
      <c r="A2" s="5" t="s">
        <v>11</v>
      </c>
      <c r="B2" s="53" t="s">
        <v>134</v>
      </c>
      <c r="C2" s="54"/>
    </row>
    <row r="3" spans="1:3" ht="14.5" customHeight="1" x14ac:dyDescent="0.35">
      <c r="A3" s="5" t="s">
        <v>0</v>
      </c>
      <c r="B3" s="55" t="s">
        <v>135</v>
      </c>
      <c r="C3" s="56"/>
    </row>
    <row r="4" spans="1:3" ht="14.5" customHeight="1" x14ac:dyDescent="0.35">
      <c r="A4" s="5" t="s">
        <v>107</v>
      </c>
      <c r="B4" s="55" t="s">
        <v>136</v>
      </c>
      <c r="C4" s="56"/>
    </row>
    <row r="5" spans="1:3" ht="14.5" customHeight="1" x14ac:dyDescent="0.35">
      <c r="A5" s="5" t="s">
        <v>1</v>
      </c>
      <c r="B5" s="55" t="s">
        <v>137</v>
      </c>
      <c r="C5" s="56"/>
    </row>
    <row r="6" spans="1:3" ht="14.5" customHeight="1" x14ac:dyDescent="0.35">
      <c r="A6" s="5" t="s">
        <v>108</v>
      </c>
      <c r="B6" s="38" t="s">
        <v>132</v>
      </c>
      <c r="C6" s="38"/>
    </row>
    <row r="7" spans="1:3" ht="14.5" customHeight="1" x14ac:dyDescent="0.35">
      <c r="A7" s="5" t="s">
        <v>2</v>
      </c>
      <c r="B7" s="38" t="s">
        <v>137</v>
      </c>
      <c r="C7" s="38"/>
    </row>
    <row r="8" spans="1:3" ht="14.5" customHeight="1" x14ac:dyDescent="0.35">
      <c r="A8" s="5" t="s">
        <v>3</v>
      </c>
      <c r="B8" s="49">
        <v>44458</v>
      </c>
      <c r="C8" s="40"/>
    </row>
    <row r="9" spans="1:3" ht="14.5" customHeight="1" x14ac:dyDescent="0.35">
      <c r="A9" s="5" t="s">
        <v>4</v>
      </c>
      <c r="B9" s="40" t="s">
        <v>138</v>
      </c>
      <c r="C9" s="40"/>
    </row>
    <row r="10" spans="1:3" ht="14.5" customHeight="1" x14ac:dyDescent="0.35">
      <c r="A10" s="5" t="s">
        <v>5</v>
      </c>
      <c r="B10" s="40" t="s">
        <v>138</v>
      </c>
      <c r="C10" s="40"/>
    </row>
    <row r="11" spans="1:3" ht="14.5" customHeight="1" x14ac:dyDescent="0.35">
      <c r="A11" s="5" t="s">
        <v>26</v>
      </c>
      <c r="B11" s="50" t="s">
        <v>141</v>
      </c>
      <c r="C11" s="51"/>
    </row>
    <row r="12" spans="1:3" x14ac:dyDescent="0.35">
      <c r="A12" s="39" t="s">
        <v>118</v>
      </c>
      <c r="B12" s="40" t="s">
        <v>142</v>
      </c>
      <c r="C12" s="38"/>
    </row>
    <row r="13" spans="1:3" ht="30" customHeight="1" x14ac:dyDescent="0.35">
      <c r="A13" s="39"/>
      <c r="B13" s="38"/>
      <c r="C13" s="38"/>
    </row>
    <row r="14" spans="1:3" ht="52.5" customHeight="1" x14ac:dyDescent="0.35">
      <c r="A14" s="39"/>
      <c r="B14" s="38"/>
      <c r="C14" s="38"/>
    </row>
    <row r="15" spans="1:3" ht="29" x14ac:dyDescent="0.35">
      <c r="A15" s="5" t="s">
        <v>44</v>
      </c>
      <c r="B15" s="43">
        <f>SUM(C17,C18,C20,C21,C23)</f>
        <v>27871166</v>
      </c>
      <c r="C15" s="44"/>
    </row>
    <row r="16" spans="1:3" ht="14.5" customHeight="1" x14ac:dyDescent="0.35">
      <c r="A16" s="45" t="s">
        <v>45</v>
      </c>
      <c r="B16" s="46" t="s">
        <v>46</v>
      </c>
      <c r="C16" s="46"/>
    </row>
    <row r="17" spans="1:3" ht="14.5" customHeight="1" x14ac:dyDescent="0.35">
      <c r="A17" s="45"/>
      <c r="B17" s="11" t="s">
        <v>47</v>
      </c>
      <c r="C17" s="6"/>
    </row>
    <row r="18" spans="1:3" ht="14.5" customHeight="1" x14ac:dyDescent="0.35">
      <c r="A18" s="45"/>
      <c r="B18" s="11" t="s">
        <v>48</v>
      </c>
      <c r="C18" s="6">
        <v>26571166</v>
      </c>
    </row>
    <row r="19" spans="1:3" ht="14.5" customHeight="1" x14ac:dyDescent="0.35">
      <c r="A19" s="45"/>
      <c r="B19" s="47" t="s">
        <v>49</v>
      </c>
      <c r="C19" s="48"/>
    </row>
    <row r="20" spans="1:3" ht="14.5" customHeight="1" x14ac:dyDescent="0.35">
      <c r="A20" s="45"/>
      <c r="B20" s="11" t="s">
        <v>143</v>
      </c>
      <c r="C20" s="6">
        <v>1300000</v>
      </c>
    </row>
    <row r="21" spans="1:3" ht="14.5" customHeight="1" x14ac:dyDescent="0.35">
      <c r="A21" s="45"/>
      <c r="B21" s="11"/>
      <c r="C21" s="6"/>
    </row>
    <row r="22" spans="1:3" ht="14.5" customHeight="1" x14ac:dyDescent="0.35">
      <c r="A22" s="45"/>
      <c r="B22" s="47" t="s">
        <v>106</v>
      </c>
      <c r="C22" s="48"/>
    </row>
    <row r="23" spans="1:3" ht="14.5" customHeight="1" x14ac:dyDescent="0.35">
      <c r="A23" s="45"/>
      <c r="B23" s="11"/>
      <c r="C23" s="16"/>
    </row>
    <row r="24" spans="1:3" x14ac:dyDescent="0.35">
      <c r="A24" s="5" t="s">
        <v>6</v>
      </c>
      <c r="B24" s="38" t="s">
        <v>136</v>
      </c>
      <c r="C24" s="38"/>
    </row>
    <row r="25" spans="1:3" x14ac:dyDescent="0.35">
      <c r="A25" s="5" t="s">
        <v>7</v>
      </c>
      <c r="B25" s="38" t="s">
        <v>140</v>
      </c>
      <c r="C25" s="38"/>
    </row>
    <row r="26" spans="1:3" x14ac:dyDescent="0.35">
      <c r="A26" s="5" t="s">
        <v>8</v>
      </c>
      <c r="B26" s="38" t="s">
        <v>139</v>
      </c>
      <c r="C26" s="38"/>
    </row>
    <row r="27" spans="1:3" x14ac:dyDescent="0.35">
      <c r="A27" s="5" t="s">
        <v>40</v>
      </c>
      <c r="B27" s="41">
        <v>45063</v>
      </c>
      <c r="C27" s="42"/>
    </row>
    <row r="28" spans="1:3" x14ac:dyDescent="0.35">
      <c r="A28" s="5" t="s">
        <v>9</v>
      </c>
      <c r="B28" s="37">
        <v>45271</v>
      </c>
      <c r="C28" s="37"/>
    </row>
    <row r="29" spans="1:3" x14ac:dyDescent="0.35">
      <c r="A29" s="5" t="s">
        <v>10</v>
      </c>
      <c r="B29" s="37">
        <v>44942</v>
      </c>
      <c r="C29" s="38"/>
    </row>
  </sheetData>
  <mergeCells count="24">
    <mergeCell ref="B8:C8"/>
    <mergeCell ref="B9:C9"/>
    <mergeCell ref="B10:C10"/>
    <mergeCell ref="B11:C11"/>
    <mergeCell ref="A1:C1"/>
    <mergeCell ref="B7:C7"/>
    <mergeCell ref="B2:C2"/>
    <mergeCell ref="B3:C3"/>
    <mergeCell ref="B4:C4"/>
    <mergeCell ref="B5:C5"/>
    <mergeCell ref="B6:C6"/>
    <mergeCell ref="B28:C28"/>
    <mergeCell ref="B29:C29"/>
    <mergeCell ref="A12:A14"/>
    <mergeCell ref="B12:C14"/>
    <mergeCell ref="B24:C24"/>
    <mergeCell ref="B25:C25"/>
    <mergeCell ref="B26:C26"/>
    <mergeCell ref="B27:C27"/>
    <mergeCell ref="B15:C15"/>
    <mergeCell ref="A16:A23"/>
    <mergeCell ref="B16:C16"/>
    <mergeCell ref="B19:C19"/>
    <mergeCell ref="B22:C22"/>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topLeftCell="A15" zoomScale="90" zoomScaleNormal="90" workbookViewId="0">
      <selection activeCell="B8" sqref="B8:C8"/>
    </sheetView>
  </sheetViews>
  <sheetFormatPr baseColWidth="10" defaultColWidth="0" defaultRowHeight="14.5" x14ac:dyDescent="0.35"/>
  <cols>
    <col min="1" max="1" width="44.453125" customWidth="1"/>
    <col min="2" max="2" width="25.81640625" customWidth="1"/>
    <col min="3" max="3" width="100.7265625" customWidth="1"/>
    <col min="4" max="16384" width="11.453125" hidden="1"/>
  </cols>
  <sheetData>
    <row r="1" spans="1:3" ht="18.5" x14ac:dyDescent="0.35">
      <c r="A1" s="67" t="s">
        <v>38</v>
      </c>
      <c r="B1" s="67"/>
      <c r="C1" s="67"/>
    </row>
    <row r="2" spans="1:3" x14ac:dyDescent="0.35">
      <c r="A2" s="13" t="s">
        <v>24</v>
      </c>
      <c r="B2" s="68" t="s">
        <v>148</v>
      </c>
      <c r="C2" s="69"/>
    </row>
    <row r="3" spans="1:3" x14ac:dyDescent="0.35">
      <c r="A3" s="5" t="s">
        <v>11</v>
      </c>
      <c r="B3" s="38" t="str">
        <f>'GENERALES NOTA 322'!B2:C2</f>
        <v>25175400300120220015000</v>
      </c>
      <c r="C3" s="38"/>
    </row>
    <row r="4" spans="1:3" x14ac:dyDescent="0.35">
      <c r="A4" s="5" t="s">
        <v>0</v>
      </c>
      <c r="B4" s="38" t="str">
        <f>'GENERALES NOTA 322'!B3:C3</f>
        <v>JUZGADO PRIMERO (1°) CIVIL MUNICIPAL DE CHIA</v>
      </c>
      <c r="C4" s="38"/>
    </row>
    <row r="5" spans="1:3" x14ac:dyDescent="0.35">
      <c r="A5" s="5" t="s">
        <v>107</v>
      </c>
      <c r="B5" s="38" t="str">
        <f>'GENERALES NOTA 322'!B4:C4</f>
        <v>COMPLEJO COMERCIAL CENTRO CHIA</v>
      </c>
      <c r="C5" s="38"/>
    </row>
    <row r="6" spans="1:3" x14ac:dyDescent="0.35">
      <c r="A6" s="5" t="s">
        <v>1</v>
      </c>
      <c r="B6" s="38" t="str">
        <f>'GENERALES NOTA 322'!B5:C5</f>
        <v>JOSEFINA PERDIGÓN DE RUBIANO</v>
      </c>
      <c r="C6" s="38"/>
    </row>
    <row r="7" spans="1:3" x14ac:dyDescent="0.35">
      <c r="A7" s="5" t="s">
        <v>108</v>
      </c>
      <c r="B7" s="38" t="str">
        <f>'GENERALES NOTA 322'!B6:C6</f>
        <v>LLAMADA EN GARANTIA</v>
      </c>
      <c r="C7" s="38"/>
    </row>
    <row r="8" spans="1:3" x14ac:dyDescent="0.35">
      <c r="A8" s="13" t="s">
        <v>25</v>
      </c>
      <c r="B8" s="38">
        <v>22996376</v>
      </c>
      <c r="C8" s="38"/>
    </row>
    <row r="9" spans="1:3" x14ac:dyDescent="0.35">
      <c r="A9" s="13" t="s">
        <v>26</v>
      </c>
      <c r="B9" s="38" t="s">
        <v>144</v>
      </c>
      <c r="C9" s="38"/>
    </row>
    <row r="10" spans="1:3" x14ac:dyDescent="0.35">
      <c r="A10" s="13" t="s">
        <v>75</v>
      </c>
      <c r="B10" s="68">
        <v>5000000000</v>
      </c>
      <c r="C10" s="70"/>
    </row>
    <row r="11" spans="1:3" x14ac:dyDescent="0.35">
      <c r="A11" s="13" t="s">
        <v>114</v>
      </c>
      <c r="B11" s="68" t="s">
        <v>147</v>
      </c>
      <c r="C11" s="69"/>
    </row>
    <row r="12" spans="1:3" x14ac:dyDescent="0.35">
      <c r="A12" s="13" t="s">
        <v>58</v>
      </c>
      <c r="B12" s="55" t="s">
        <v>66</v>
      </c>
      <c r="C12" s="56"/>
    </row>
    <row r="13" spans="1:3" x14ac:dyDescent="0.35">
      <c r="A13" s="13" t="s">
        <v>27</v>
      </c>
      <c r="B13" s="38" t="s">
        <v>145</v>
      </c>
      <c r="C13" s="38"/>
    </row>
    <row r="14" spans="1:3" x14ac:dyDescent="0.35">
      <c r="A14" s="13" t="s">
        <v>28</v>
      </c>
      <c r="B14" s="38" t="s">
        <v>31</v>
      </c>
      <c r="C14" s="38"/>
    </row>
    <row r="15" spans="1:3" x14ac:dyDescent="0.35">
      <c r="A15" s="13" t="s">
        <v>29</v>
      </c>
      <c r="B15" s="38" t="s">
        <v>31</v>
      </c>
      <c r="C15" s="38"/>
    </row>
    <row r="16" spans="1:3" x14ac:dyDescent="0.35">
      <c r="A16" s="65" t="s">
        <v>30</v>
      </c>
      <c r="B16" s="38"/>
      <c r="C16" s="38"/>
    </row>
    <row r="17" spans="1:3" x14ac:dyDescent="0.35">
      <c r="A17" s="66"/>
      <c r="B17" s="9" t="s">
        <v>37</v>
      </c>
      <c r="C17" s="10" t="s">
        <v>14</v>
      </c>
    </row>
    <row r="18" spans="1:3" x14ac:dyDescent="0.35">
      <c r="A18" s="66"/>
      <c r="B18" s="11" t="s">
        <v>146</v>
      </c>
      <c r="C18" s="35">
        <v>0.5</v>
      </c>
    </row>
    <row r="19" spans="1:3" x14ac:dyDescent="0.35">
      <c r="A19" s="66"/>
      <c r="B19" s="11"/>
      <c r="C19" s="11"/>
    </row>
    <row r="20" spans="1:3" x14ac:dyDescent="0.35">
      <c r="A20" s="66"/>
      <c r="B20" s="11"/>
      <c r="C20" s="11"/>
    </row>
    <row r="21" spans="1:3" x14ac:dyDescent="0.35">
      <c r="A21" s="13" t="s">
        <v>23</v>
      </c>
      <c r="B21" s="38"/>
      <c r="C21" s="38"/>
    </row>
    <row r="22" spans="1:3" x14ac:dyDescent="0.35">
      <c r="A22" s="13" t="s">
        <v>59</v>
      </c>
      <c r="B22" s="55"/>
      <c r="C22" s="56"/>
    </row>
    <row r="23" spans="1:3" x14ac:dyDescent="0.35">
      <c r="A23" s="13" t="s">
        <v>15</v>
      </c>
      <c r="B23" s="38" t="s">
        <v>19</v>
      </c>
      <c r="C23" s="38"/>
    </row>
    <row r="24" spans="1:3" x14ac:dyDescent="0.35">
      <c r="A24" s="13" t="s">
        <v>73</v>
      </c>
      <c r="B24" s="38"/>
      <c r="C24" s="38"/>
    </row>
    <row r="25" spans="1:3" x14ac:dyDescent="0.35">
      <c r="A25" s="13" t="s">
        <v>36</v>
      </c>
      <c r="B25" s="38"/>
      <c r="C25" s="38"/>
    </row>
    <row r="26" spans="1:3" x14ac:dyDescent="0.35">
      <c r="A26" s="12" t="s">
        <v>74</v>
      </c>
      <c r="B26" s="38" t="s">
        <v>31</v>
      </c>
      <c r="C26" s="38"/>
    </row>
    <row r="27" spans="1:3" x14ac:dyDescent="0.35">
      <c r="A27" s="64" t="s">
        <v>62</v>
      </c>
      <c r="B27" s="64"/>
      <c r="C27" s="64"/>
    </row>
    <row r="28" spans="1:3" ht="14.5" customHeight="1" x14ac:dyDescent="0.35">
      <c r="A28" s="59" t="s">
        <v>35</v>
      </c>
      <c r="B28" s="60"/>
      <c r="C28" s="31"/>
    </row>
    <row r="29" spans="1:3" ht="14.5" customHeight="1" x14ac:dyDescent="0.35">
      <c r="A29" s="61" t="s">
        <v>34</v>
      </c>
      <c r="B29" s="62"/>
      <c r="C29" s="31"/>
    </row>
    <row r="30" spans="1:3" ht="14.5" customHeight="1" x14ac:dyDescent="0.35">
      <c r="A30" s="61" t="s">
        <v>13</v>
      </c>
      <c r="B30" s="62"/>
      <c r="C30" s="32"/>
    </row>
    <row r="31" spans="1:3" ht="14.5" customHeight="1" x14ac:dyDescent="0.35">
      <c r="A31" s="61" t="s">
        <v>33</v>
      </c>
      <c r="B31" s="62"/>
      <c r="C31" s="31"/>
    </row>
    <row r="32" spans="1:3" x14ac:dyDescent="0.35">
      <c r="C32" s="31"/>
    </row>
    <row r="33" spans="1:3" ht="14.5" customHeight="1" x14ac:dyDescent="0.35">
      <c r="C33" s="31"/>
    </row>
    <row r="34" spans="1:3" ht="14.5" customHeight="1" x14ac:dyDescent="0.35">
      <c r="A34" s="61" t="s">
        <v>92</v>
      </c>
      <c r="B34" s="62"/>
      <c r="C34" s="33"/>
    </row>
    <row r="35" spans="1:3" x14ac:dyDescent="0.35">
      <c r="A35" s="59" t="s">
        <v>104</v>
      </c>
      <c r="B35" s="60"/>
      <c r="C35" s="34"/>
    </row>
    <row r="36" spans="1:3" x14ac:dyDescent="0.35">
      <c r="A36" s="63" t="s">
        <v>86</v>
      </c>
      <c r="B36" s="63"/>
      <c r="C36" s="63"/>
    </row>
    <row r="37" spans="1:3" x14ac:dyDescent="0.35">
      <c r="A37" s="57" t="s">
        <v>87</v>
      </c>
      <c r="B37" s="57"/>
      <c r="C37" s="11"/>
    </row>
    <row r="38" spans="1:3" x14ac:dyDescent="0.35">
      <c r="A38" s="57" t="s">
        <v>88</v>
      </c>
      <c r="B38" s="57"/>
      <c r="C38" s="11"/>
    </row>
    <row r="39" spans="1:3" x14ac:dyDescent="0.35">
      <c r="A39" s="57" t="s">
        <v>89</v>
      </c>
      <c r="B39" s="57"/>
      <c r="C39" s="11"/>
    </row>
    <row r="40" spans="1:3" x14ac:dyDescent="0.35">
      <c r="A40" s="57" t="s">
        <v>90</v>
      </c>
      <c r="B40" s="57"/>
      <c r="C40" s="11"/>
    </row>
    <row r="41" spans="1:3" x14ac:dyDescent="0.35">
      <c r="A41" s="57" t="s">
        <v>91</v>
      </c>
      <c r="B41" s="57"/>
      <c r="C41" s="11"/>
    </row>
    <row r="42" spans="1:3" x14ac:dyDescent="0.35">
      <c r="A42" s="57" t="s">
        <v>93</v>
      </c>
      <c r="B42" s="57"/>
      <c r="C42" s="11"/>
    </row>
    <row r="43" spans="1:3" x14ac:dyDescent="0.35">
      <c r="A43" s="57" t="s">
        <v>94</v>
      </c>
      <c r="B43" s="57"/>
      <c r="C43" s="11"/>
    </row>
    <row r="44" spans="1:3" x14ac:dyDescent="0.35">
      <c r="A44" s="57" t="s">
        <v>95</v>
      </c>
      <c r="B44" s="57"/>
      <c r="C44" s="11"/>
    </row>
    <row r="45" spans="1:3" x14ac:dyDescent="0.35">
      <c r="A45" s="57" t="s">
        <v>96</v>
      </c>
      <c r="B45" s="57"/>
      <c r="C45" s="11"/>
    </row>
    <row r="46" spans="1:3" x14ac:dyDescent="0.35">
      <c r="A46" s="57" t="s">
        <v>97</v>
      </c>
      <c r="B46" s="57"/>
      <c r="C46" s="11"/>
    </row>
    <row r="47" spans="1:3" x14ac:dyDescent="0.35">
      <c r="A47" s="57" t="s">
        <v>98</v>
      </c>
      <c r="B47" s="57"/>
      <c r="C47" s="11"/>
    </row>
    <row r="48" spans="1:3" x14ac:dyDescent="0.35">
      <c r="A48" s="57" t="s">
        <v>99</v>
      </c>
      <c r="B48" s="57"/>
      <c r="C48" s="11"/>
    </row>
    <row r="49" spans="1:3" x14ac:dyDescent="0.35">
      <c r="A49" s="57" t="s">
        <v>100</v>
      </c>
      <c r="B49" s="57"/>
      <c r="C49" s="11"/>
    </row>
    <row r="50" spans="1:3" x14ac:dyDescent="0.35">
      <c r="A50" s="57" t="s">
        <v>101</v>
      </c>
      <c r="B50" s="57"/>
      <c r="C50" s="11"/>
    </row>
    <row r="51" spans="1:3" x14ac:dyDescent="0.35">
      <c r="A51" s="57" t="s">
        <v>102</v>
      </c>
      <c r="B51" s="57"/>
      <c r="C51" s="11"/>
    </row>
    <row r="52" spans="1:3" x14ac:dyDescent="0.35">
      <c r="A52" s="57" t="s">
        <v>103</v>
      </c>
      <c r="B52" s="57"/>
      <c r="C52" s="11"/>
    </row>
    <row r="53" spans="1:3" x14ac:dyDescent="0.35">
      <c r="A53" s="58"/>
      <c r="B53" s="58"/>
      <c r="C53" s="11"/>
    </row>
  </sheetData>
  <mergeCells count="48">
    <mergeCell ref="B14:C14"/>
    <mergeCell ref="A1:C1"/>
    <mergeCell ref="B8:C8"/>
    <mergeCell ref="B9:C9"/>
    <mergeCell ref="B12:C12"/>
    <mergeCell ref="B13:C13"/>
    <mergeCell ref="B2:C2"/>
    <mergeCell ref="B3:C3"/>
    <mergeCell ref="B4:C4"/>
    <mergeCell ref="B5:C5"/>
    <mergeCell ref="B6:C6"/>
    <mergeCell ref="B7:C7"/>
    <mergeCell ref="B10:C10"/>
    <mergeCell ref="B11:C11"/>
    <mergeCell ref="B15:C15"/>
    <mergeCell ref="A16:A20"/>
    <mergeCell ref="B16:C16"/>
    <mergeCell ref="B21:C21"/>
    <mergeCell ref="B22:C22"/>
    <mergeCell ref="B23:C23"/>
    <mergeCell ref="B24:C24"/>
    <mergeCell ref="B25:C25"/>
    <mergeCell ref="B26:C26"/>
    <mergeCell ref="A27:C27"/>
    <mergeCell ref="A28:B28"/>
    <mergeCell ref="A29:B29"/>
    <mergeCell ref="A41:B41"/>
    <mergeCell ref="A36:C36"/>
    <mergeCell ref="A37:B37"/>
    <mergeCell ref="A38:B38"/>
    <mergeCell ref="A39:B39"/>
    <mergeCell ref="A40:B40"/>
    <mergeCell ref="A30:B30"/>
    <mergeCell ref="A31:B31"/>
    <mergeCell ref="A34:B34"/>
    <mergeCell ref="A35:B35"/>
    <mergeCell ref="A49:B49"/>
    <mergeCell ref="A50:B50"/>
    <mergeCell ref="A51:B51"/>
    <mergeCell ref="A52:B52"/>
    <mergeCell ref="A53:B53"/>
    <mergeCell ref="A48:B48"/>
    <mergeCell ref="A42:B42"/>
    <mergeCell ref="A43:B43"/>
    <mergeCell ref="A44:B44"/>
    <mergeCell ref="A45:B45"/>
    <mergeCell ref="A46:B46"/>
    <mergeCell ref="A47:B47"/>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topLeftCell="A10" zoomScale="90" zoomScaleNormal="90" workbookViewId="0">
      <selection activeCell="B16" sqref="B16:C16"/>
    </sheetView>
  </sheetViews>
  <sheetFormatPr baseColWidth="10" defaultColWidth="0" defaultRowHeight="14.5" x14ac:dyDescent="0.35"/>
  <cols>
    <col min="1" max="1" width="52.1796875" customWidth="1"/>
    <col min="2" max="2" width="35.453125" customWidth="1"/>
    <col min="3" max="3" width="96" customWidth="1"/>
    <col min="4" max="8" width="11.453125" hidden="1" customWidth="1"/>
    <col min="9" max="9" width="12" hidden="1" customWidth="1"/>
    <col min="10" max="16384" width="11.453125" hidden="1"/>
  </cols>
  <sheetData>
    <row r="1" spans="1:6" ht="18.5" x14ac:dyDescent="0.35">
      <c r="A1" s="67" t="s">
        <v>41</v>
      </c>
      <c r="B1" s="67"/>
      <c r="C1" s="67"/>
    </row>
    <row r="2" spans="1:6" x14ac:dyDescent="0.35">
      <c r="A2" s="20" t="s">
        <v>24</v>
      </c>
      <c r="B2" s="75" t="str">
        <f>'GENERALES NOTA 321'!B2:C2</f>
        <v>SINIESTRO 126874637 - LEGIS APJ32181</v>
      </c>
      <c r="C2" s="76"/>
    </row>
    <row r="3" spans="1:6" x14ac:dyDescent="0.35">
      <c r="A3" s="21" t="s">
        <v>11</v>
      </c>
      <c r="B3" s="77" t="str">
        <f>'GENERALES NOTA 322'!B2:C2</f>
        <v>25175400300120220015000</v>
      </c>
      <c r="C3" s="77"/>
    </row>
    <row r="4" spans="1:6" x14ac:dyDescent="0.35">
      <c r="A4" s="21" t="s">
        <v>0</v>
      </c>
      <c r="B4" s="77" t="str">
        <f>'GENERALES NOTA 322'!B3:C3</f>
        <v>JUZGADO PRIMERO (1°) CIVIL MUNICIPAL DE CHIA</v>
      </c>
      <c r="C4" s="77"/>
    </row>
    <row r="5" spans="1:6" x14ac:dyDescent="0.35">
      <c r="A5" s="21" t="s">
        <v>107</v>
      </c>
      <c r="B5" s="77" t="str">
        <f>'GENERALES NOTA 322'!B4:C4</f>
        <v>COMPLEJO COMERCIAL CENTRO CHIA</v>
      </c>
      <c r="C5" s="77"/>
    </row>
    <row r="6" spans="1:6" ht="14.5" customHeight="1" x14ac:dyDescent="0.35">
      <c r="A6" s="21" t="s">
        <v>1</v>
      </c>
      <c r="B6" s="77" t="str">
        <f>'GENERALES NOTA 322'!B5:C5</f>
        <v>JOSEFINA PERDIGÓN DE RUBIANO</v>
      </c>
      <c r="C6" s="77"/>
    </row>
    <row r="7" spans="1:6" x14ac:dyDescent="0.35">
      <c r="A7" s="21" t="s">
        <v>108</v>
      </c>
      <c r="B7" s="77" t="str">
        <f>'GENERALES NOTA 322'!B6:C6</f>
        <v>LLAMADA EN GARANTIA</v>
      </c>
      <c r="C7" s="77"/>
    </row>
    <row r="8" spans="1:6" ht="29" x14ac:dyDescent="0.35">
      <c r="A8" s="21" t="s">
        <v>44</v>
      </c>
      <c r="B8" s="71">
        <f>'GENERALES NOTA 322'!B15:C15</f>
        <v>27871166</v>
      </c>
      <c r="C8" s="72"/>
    </row>
    <row r="9" spans="1:6" x14ac:dyDescent="0.35">
      <c r="A9" s="78" t="s">
        <v>45</v>
      </c>
      <c r="B9" s="79" t="s">
        <v>46</v>
      </c>
      <c r="C9" s="80"/>
    </row>
    <row r="10" spans="1:6" x14ac:dyDescent="0.35">
      <c r="A10" s="78"/>
      <c r="B10" s="22" t="s">
        <v>47</v>
      </c>
      <c r="C10" s="19">
        <f>'GENERALES NOTA 322'!C17</f>
        <v>0</v>
      </c>
    </row>
    <row r="11" spans="1:6" x14ac:dyDescent="0.35">
      <c r="A11" s="78"/>
      <c r="B11" s="22" t="s">
        <v>48</v>
      </c>
      <c r="C11" s="19">
        <f>'GENERALES NOTA 322'!C18</f>
        <v>26571166</v>
      </c>
    </row>
    <row r="12" spans="1:6" x14ac:dyDescent="0.35">
      <c r="A12" s="78"/>
      <c r="B12" s="79"/>
      <c r="C12" s="80"/>
    </row>
    <row r="13" spans="1:6" x14ac:dyDescent="0.35">
      <c r="A13" s="78"/>
      <c r="B13" s="22" t="s">
        <v>110</v>
      </c>
      <c r="C13" s="24">
        <v>1300000</v>
      </c>
    </row>
    <row r="14" spans="1:6" x14ac:dyDescent="0.35">
      <c r="A14" s="78"/>
      <c r="B14" s="22" t="s">
        <v>111</v>
      </c>
      <c r="C14" s="24"/>
      <c r="E14" t="s">
        <v>57</v>
      </c>
      <c r="F14" s="17">
        <v>0.7</v>
      </c>
    </row>
    <row r="15" spans="1:6" x14ac:dyDescent="0.35">
      <c r="A15" s="23" t="s">
        <v>42</v>
      </c>
      <c r="B15" s="75" t="s">
        <v>127</v>
      </c>
      <c r="C15" s="76"/>
    </row>
    <row r="16" spans="1:6" ht="15" customHeight="1" x14ac:dyDescent="0.35">
      <c r="A16" s="21" t="s">
        <v>43</v>
      </c>
      <c r="B16" s="73" t="s">
        <v>151</v>
      </c>
      <c r="C16" s="74"/>
    </row>
    <row r="17" spans="1:3" ht="28.5" customHeight="1" x14ac:dyDescent="0.35">
      <c r="A17" s="14" t="s">
        <v>50</v>
      </c>
      <c r="B17" s="83">
        <f>((C19+C20+C22+C23)-C26)*C25*C27</f>
        <v>5252900</v>
      </c>
      <c r="C17" s="83"/>
    </row>
    <row r="18" spans="1:3" x14ac:dyDescent="0.35">
      <c r="A18" s="23" t="s">
        <v>51</v>
      </c>
      <c r="B18" s="81" t="s">
        <v>46</v>
      </c>
      <c r="C18" s="82"/>
    </row>
    <row r="19" spans="1:3" x14ac:dyDescent="0.35">
      <c r="A19" s="89"/>
      <c r="B19" s="22" t="s">
        <v>47</v>
      </c>
      <c r="C19" s="19"/>
    </row>
    <row r="20" spans="1:3" x14ac:dyDescent="0.35">
      <c r="A20" s="90"/>
      <c r="B20" s="22" t="s">
        <v>48</v>
      </c>
      <c r="C20" s="19">
        <v>10452900</v>
      </c>
    </row>
    <row r="21" spans="1:3" x14ac:dyDescent="0.35">
      <c r="A21" s="90"/>
      <c r="B21" s="79" t="s">
        <v>49</v>
      </c>
      <c r="C21" s="80"/>
    </row>
    <row r="22" spans="1:3" x14ac:dyDescent="0.35">
      <c r="A22" s="90"/>
      <c r="B22" s="22" t="s">
        <v>110</v>
      </c>
      <c r="C22" s="19">
        <v>1300000</v>
      </c>
    </row>
    <row r="23" spans="1:3" ht="29" x14ac:dyDescent="0.35">
      <c r="A23" s="90"/>
      <c r="B23" s="22" t="s">
        <v>112</v>
      </c>
      <c r="C23" s="19">
        <v>0</v>
      </c>
    </row>
    <row r="24" spans="1:3" x14ac:dyDescent="0.35">
      <c r="A24" s="90"/>
      <c r="B24" s="79" t="s">
        <v>113</v>
      </c>
      <c r="C24" s="80"/>
    </row>
    <row r="25" spans="1:3" x14ac:dyDescent="0.35">
      <c r="A25" s="25"/>
      <c r="B25" s="22" t="s">
        <v>125</v>
      </c>
      <c r="C25" s="26">
        <v>1</v>
      </c>
    </row>
    <row r="26" spans="1:3" x14ac:dyDescent="0.35">
      <c r="A26" s="27"/>
      <c r="B26" s="22" t="s">
        <v>114</v>
      </c>
      <c r="C26" s="28">
        <v>6500000</v>
      </c>
    </row>
    <row r="27" spans="1:3" x14ac:dyDescent="0.35">
      <c r="A27" s="27"/>
      <c r="B27" s="22" t="s">
        <v>133</v>
      </c>
      <c r="C27" s="26">
        <v>1</v>
      </c>
    </row>
    <row r="28" spans="1:3" x14ac:dyDescent="0.35">
      <c r="A28" s="18" t="s">
        <v>105</v>
      </c>
      <c r="B28" s="83">
        <f>IFERROR(B17*(VLOOKUP(B15,Hoja2!$G$1:$H$6,2,0)),16666)</f>
        <v>1313225</v>
      </c>
      <c r="C28" s="83"/>
    </row>
    <row r="29" spans="1:3" ht="29" x14ac:dyDescent="0.35">
      <c r="A29" s="21" t="s">
        <v>52</v>
      </c>
      <c r="B29" s="84" t="s">
        <v>150</v>
      </c>
      <c r="C29" s="85"/>
    </row>
    <row r="30" spans="1:3" ht="29" x14ac:dyDescent="0.35">
      <c r="A30" s="21" t="s">
        <v>53</v>
      </c>
      <c r="B30" s="86" t="s">
        <v>149</v>
      </c>
      <c r="C30" s="87"/>
    </row>
    <row r="31" spans="1:3" ht="18.5" x14ac:dyDescent="0.35">
      <c r="A31" s="29" t="s">
        <v>115</v>
      </c>
      <c r="B31" s="29"/>
      <c r="C31" s="29"/>
    </row>
    <row r="32" spans="1:3" x14ac:dyDescent="0.35">
      <c r="A32" s="30" t="s">
        <v>116</v>
      </c>
      <c r="B32" s="88"/>
      <c r="C32" s="88"/>
    </row>
    <row r="33" spans="1:3" x14ac:dyDescent="0.35">
      <c r="A33" s="30" t="s">
        <v>117</v>
      </c>
      <c r="B33" s="88"/>
      <c r="C33" s="88"/>
    </row>
    <row r="34" spans="1:3" x14ac:dyDescent="0.35">
      <c r="A34" s="27"/>
      <c r="B34" s="27"/>
      <c r="C34" s="27"/>
    </row>
    <row r="35" spans="1:3" x14ac:dyDescent="0.35">
      <c r="A35" s="27"/>
      <c r="B35" s="27"/>
      <c r="C35" s="27"/>
    </row>
    <row r="36" spans="1:3" x14ac:dyDescent="0.35">
      <c r="A36" s="27"/>
      <c r="B36" s="27"/>
      <c r="C36" s="27"/>
    </row>
    <row r="37" spans="1:3" x14ac:dyDescent="0.35">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B33:C33"/>
    <mergeCell ref="A19:A24"/>
    <mergeCell ref="B21:C21"/>
    <mergeCell ref="B24:C24"/>
    <mergeCell ref="B28:C28"/>
    <mergeCell ref="B18:C18"/>
    <mergeCell ref="B17:C17"/>
    <mergeCell ref="B29:C29"/>
    <mergeCell ref="B30:C30"/>
    <mergeCell ref="B32:C32"/>
    <mergeCell ref="A1:C1"/>
    <mergeCell ref="B8:C8"/>
    <mergeCell ref="B16:C16"/>
    <mergeCell ref="B15:C15"/>
    <mergeCell ref="B2:C2"/>
    <mergeCell ref="B3:C3"/>
    <mergeCell ref="B4:C4"/>
    <mergeCell ref="B5:C5"/>
    <mergeCell ref="B6:C6"/>
    <mergeCell ref="B7:C7"/>
    <mergeCell ref="A9:A14"/>
    <mergeCell ref="B9:C9"/>
    <mergeCell ref="B12:C12"/>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baseColWidth="10" defaultColWidth="0" defaultRowHeight="14.5" x14ac:dyDescent="0.35"/>
  <cols>
    <col min="1" max="1" width="30.453125" customWidth="1"/>
    <col min="2" max="3" width="69.26953125" customWidth="1"/>
    <col min="4" max="16384" width="10.81640625" hidden="1"/>
  </cols>
  <sheetData>
    <row r="1" spans="1:3" ht="18.5" x14ac:dyDescent="0.35">
      <c r="A1" s="67" t="s">
        <v>54</v>
      </c>
      <c r="B1" s="67"/>
      <c r="C1" s="67"/>
    </row>
    <row r="2" spans="1:3" ht="17.149999999999999" customHeight="1" x14ac:dyDescent="0.35">
      <c r="A2" s="13" t="s">
        <v>24</v>
      </c>
      <c r="B2" s="68" t="str">
        <f>'[2]AUTOS NOTA 321'!B2:C2</f>
        <v xml:space="preserve">SINIESTRO   LEGIS </v>
      </c>
      <c r="C2" s="69"/>
    </row>
    <row r="3" spans="1:3" ht="16" customHeight="1" x14ac:dyDescent="0.35">
      <c r="A3" s="5" t="s">
        <v>11</v>
      </c>
      <c r="B3" s="38" t="str">
        <f>'GENERALES NOTA 322'!B2:C2</f>
        <v>25175400300120220015000</v>
      </c>
      <c r="C3" s="38"/>
    </row>
    <row r="4" spans="1:3" x14ac:dyDescent="0.35">
      <c r="A4" s="5" t="s">
        <v>0</v>
      </c>
      <c r="B4" s="38" t="str">
        <f>'GENERALES NOTA 322'!B3:C3</f>
        <v>JUZGADO PRIMERO (1°) CIVIL MUNICIPAL DE CHIA</v>
      </c>
      <c r="C4" s="38"/>
    </row>
    <row r="5" spans="1:3" ht="29.15" customHeight="1" x14ac:dyDescent="0.35">
      <c r="A5" s="5" t="s">
        <v>107</v>
      </c>
      <c r="B5" s="38" t="str">
        <f>'GENERALES NOTA 322'!B4:C4</f>
        <v>COMPLEJO COMERCIAL CENTRO CHIA</v>
      </c>
      <c r="C5" s="38"/>
    </row>
    <row r="6" spans="1:3" x14ac:dyDescent="0.35">
      <c r="A6" s="5" t="s">
        <v>1</v>
      </c>
      <c r="B6" s="38" t="str">
        <f>'GENERALES NOTA 322'!B5:C5</f>
        <v>JOSEFINA PERDIGÓN DE RUBIANO</v>
      </c>
      <c r="C6" s="38"/>
    </row>
    <row r="7" spans="1:3" ht="43.5" customHeight="1" x14ac:dyDescent="0.35">
      <c r="A7" s="5" t="s">
        <v>108</v>
      </c>
      <c r="B7" s="38" t="str">
        <f>'GENERALES NOTA 322'!B6:C6</f>
        <v>LLAMADA EN GARANTIA</v>
      </c>
      <c r="C7" s="38"/>
    </row>
    <row r="8" spans="1:3" x14ac:dyDescent="0.35">
      <c r="A8" s="5" t="s">
        <v>119</v>
      </c>
      <c r="B8" s="38"/>
      <c r="C8" s="38"/>
    </row>
    <row r="9" spans="1:3" x14ac:dyDescent="0.35">
      <c r="A9" s="15" t="s">
        <v>51</v>
      </c>
      <c r="B9" s="91"/>
      <c r="C9" s="91"/>
    </row>
    <row r="10" spans="1:3" x14ac:dyDescent="0.35">
      <c r="A10" s="15" t="s">
        <v>120</v>
      </c>
      <c r="B10" s="38"/>
      <c r="C10" s="38"/>
    </row>
    <row r="11" spans="1:3" ht="29" x14ac:dyDescent="0.35">
      <c r="A11" s="15" t="s">
        <v>121</v>
      </c>
      <c r="B11" s="92"/>
      <c r="C11" s="58"/>
    </row>
    <row r="12" spans="1:3" ht="58" x14ac:dyDescent="0.35">
      <c r="A12" s="5" t="s">
        <v>63</v>
      </c>
      <c r="B12" s="38"/>
      <c r="C12" s="38"/>
    </row>
    <row r="13" spans="1:3" ht="58" x14ac:dyDescent="0.35">
      <c r="A13" s="5" t="s">
        <v>64</v>
      </c>
      <c r="B13" s="38"/>
      <c r="C13" s="38"/>
    </row>
    <row r="14" spans="1:3" x14ac:dyDescent="0.35">
      <c r="A14" s="5" t="s">
        <v>65</v>
      </c>
      <c r="B14" s="11"/>
      <c r="C14" s="11"/>
    </row>
    <row r="15" spans="1:3" x14ac:dyDescent="0.35">
      <c r="A15" s="15" t="s">
        <v>122</v>
      </c>
      <c r="B15" s="38"/>
      <c r="C15" s="38"/>
    </row>
    <row r="16" spans="1:3" x14ac:dyDescent="0.35">
      <c r="A16" s="11" t="s">
        <v>123</v>
      </c>
      <c r="B16" s="58"/>
      <c r="C16" s="58"/>
    </row>
  </sheetData>
  <mergeCells count="15">
    <mergeCell ref="B12:C12"/>
    <mergeCell ref="B13:C13"/>
    <mergeCell ref="B15:C15"/>
    <mergeCell ref="B16:C16"/>
    <mergeCell ref="B7:C7"/>
    <mergeCell ref="B8:C8"/>
    <mergeCell ref="B9:C9"/>
    <mergeCell ref="B10:C10"/>
    <mergeCell ref="B11:C11"/>
    <mergeCell ref="B6:C6"/>
    <mergeCell ref="A1:C1"/>
    <mergeCell ref="B2:C2"/>
    <mergeCell ref="B3:C3"/>
    <mergeCell ref="B4:C4"/>
    <mergeCell ref="B5:C5"/>
  </mergeCells>
  <pageMargins left="0.7" right="0.7" top="0.75" bottom="0.75" header="0.3" footer="0.3"/>
  <pageSetup orientation="portrait" copies="0" r:id="rId1"/>
  <headerFooter>
    <oddHeader>&amp;C&amp;"Calibri"&amp;10&amp;K000000Internal&amp;1#</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B88914-E026-4AF9-87CA-F633B098C13C}">
  <dimension ref="A1:H24"/>
  <sheetViews>
    <sheetView tabSelected="1" workbookViewId="0">
      <selection activeCell="B13" sqref="B13:C13"/>
    </sheetView>
  </sheetViews>
  <sheetFormatPr baseColWidth="10" defaultColWidth="0" defaultRowHeight="14.5" x14ac:dyDescent="0.35"/>
  <cols>
    <col min="1" max="1" width="54.453125" customWidth="1"/>
    <col min="2" max="2" width="23.453125" customWidth="1"/>
    <col min="3" max="3" width="98.81640625" customWidth="1"/>
    <col min="4" max="8" width="0" hidden="1" customWidth="1"/>
    <col min="9" max="16384" width="11.453125" hidden="1"/>
  </cols>
  <sheetData>
    <row r="1" spans="1:3" ht="18.5" x14ac:dyDescent="0.35">
      <c r="A1" s="67" t="s">
        <v>152</v>
      </c>
      <c r="B1" s="67"/>
      <c r="C1" s="67"/>
    </row>
    <row r="2" spans="1:3" x14ac:dyDescent="0.35">
      <c r="A2" s="36" t="s">
        <v>24</v>
      </c>
      <c r="B2" s="68" t="s">
        <v>157</v>
      </c>
      <c r="C2" s="69"/>
    </row>
    <row r="3" spans="1:3" x14ac:dyDescent="0.35">
      <c r="A3" s="5" t="s">
        <v>11</v>
      </c>
      <c r="B3" s="53" t="s">
        <v>134</v>
      </c>
      <c r="C3" s="54"/>
    </row>
    <row r="4" spans="1:3" x14ac:dyDescent="0.35">
      <c r="A4" s="5" t="s">
        <v>0</v>
      </c>
      <c r="B4" s="55" t="s">
        <v>135</v>
      </c>
      <c r="C4" s="56"/>
    </row>
    <row r="5" spans="1:3" ht="15" customHeight="1" x14ac:dyDescent="0.35">
      <c r="A5" s="5" t="s">
        <v>107</v>
      </c>
      <c r="B5" s="55" t="s">
        <v>136</v>
      </c>
      <c r="C5" s="56"/>
    </row>
    <row r="6" spans="1:3" ht="15" customHeight="1" x14ac:dyDescent="0.35">
      <c r="A6" s="5" t="s">
        <v>1</v>
      </c>
      <c r="B6" s="55" t="s">
        <v>137</v>
      </c>
      <c r="C6" s="56"/>
    </row>
    <row r="7" spans="1:3" x14ac:dyDescent="0.35">
      <c r="A7" s="5" t="s">
        <v>108</v>
      </c>
      <c r="B7" s="38" t="s">
        <v>132</v>
      </c>
      <c r="C7" s="38"/>
    </row>
    <row r="8" spans="1:3" x14ac:dyDescent="0.35">
      <c r="A8" s="5" t="s">
        <v>119</v>
      </c>
      <c r="B8" s="38" t="s">
        <v>56</v>
      </c>
      <c r="C8" s="38"/>
    </row>
    <row r="9" spans="1:3" x14ac:dyDescent="0.35">
      <c r="A9" s="15" t="s">
        <v>51</v>
      </c>
      <c r="B9" s="93">
        <v>5252900</v>
      </c>
      <c r="C9" s="93"/>
    </row>
    <row r="10" spans="1:3" x14ac:dyDescent="0.35">
      <c r="A10" s="5" t="s">
        <v>153</v>
      </c>
      <c r="B10" s="94">
        <v>0</v>
      </c>
      <c r="C10" s="94"/>
    </row>
    <row r="11" spans="1:3" ht="50.25" customHeight="1" x14ac:dyDescent="0.35">
      <c r="A11" s="5" t="s">
        <v>154</v>
      </c>
      <c r="B11" s="40" t="s">
        <v>158</v>
      </c>
      <c r="C11" s="38"/>
    </row>
    <row r="12" spans="1:3" x14ac:dyDescent="0.35">
      <c r="A12" s="5" t="s">
        <v>155</v>
      </c>
      <c r="B12" s="95">
        <v>0</v>
      </c>
      <c r="C12" s="95"/>
    </row>
    <row r="13" spans="1:3" x14ac:dyDescent="0.35">
      <c r="A13" s="5" t="s">
        <v>156</v>
      </c>
      <c r="B13" s="38" t="s">
        <v>159</v>
      </c>
      <c r="C13" s="38"/>
    </row>
    <row r="19" spans="4:8" x14ac:dyDescent="0.35">
      <c r="D19" t="str">
        <f t="shared" ref="D19:H22" si="0">UPPER(D17)</f>
        <v/>
      </c>
      <c r="E19" t="str">
        <f t="shared" si="0"/>
        <v/>
      </c>
      <c r="F19" t="str">
        <f t="shared" si="0"/>
        <v/>
      </c>
      <c r="G19" t="str">
        <f t="shared" si="0"/>
        <v/>
      </c>
      <c r="H19" t="str">
        <f t="shared" si="0"/>
        <v/>
      </c>
    </row>
    <row r="20" spans="4:8" x14ac:dyDescent="0.35">
      <c r="D20" t="str">
        <f t="shared" si="0"/>
        <v/>
      </c>
      <c r="E20" t="str">
        <f t="shared" si="0"/>
        <v/>
      </c>
      <c r="F20" t="str">
        <f t="shared" si="0"/>
        <v/>
      </c>
      <c r="G20" t="str">
        <f t="shared" si="0"/>
        <v/>
      </c>
      <c r="H20" t="str">
        <f t="shared" si="0"/>
        <v/>
      </c>
    </row>
    <row r="21" spans="4:8" x14ac:dyDescent="0.35">
      <c r="D21" t="str">
        <f t="shared" si="0"/>
        <v/>
      </c>
      <c r="E21" t="str">
        <f t="shared" si="0"/>
        <v/>
      </c>
      <c r="F21" t="str">
        <f t="shared" si="0"/>
        <v/>
      </c>
      <c r="G21" t="str">
        <f t="shared" si="0"/>
        <v/>
      </c>
      <c r="H21" t="str">
        <f t="shared" si="0"/>
        <v/>
      </c>
    </row>
    <row r="22" spans="4:8" x14ac:dyDescent="0.35">
      <c r="D22" t="str">
        <f>UPPER(D20)</f>
        <v/>
      </c>
      <c r="E22" t="str">
        <f t="shared" si="0"/>
        <v/>
      </c>
      <c r="F22" t="str">
        <f t="shared" si="0"/>
        <v/>
      </c>
      <c r="G22" t="str">
        <f t="shared" si="0"/>
        <v/>
      </c>
      <c r="H22" t="str">
        <f t="shared" si="0"/>
        <v/>
      </c>
    </row>
    <row r="23" spans="4:8" x14ac:dyDescent="0.35">
      <c r="D23" t="str">
        <f t="shared" ref="D23:H24" si="1">UPPER(D21)</f>
        <v/>
      </c>
      <c r="E23" t="str">
        <f t="shared" si="1"/>
        <v/>
      </c>
      <c r="F23" t="str">
        <f t="shared" si="1"/>
        <v/>
      </c>
      <c r="G23" t="str">
        <f t="shared" si="1"/>
        <v/>
      </c>
      <c r="H23" t="str">
        <f t="shared" si="1"/>
        <v/>
      </c>
    </row>
    <row r="24" spans="4:8" x14ac:dyDescent="0.35">
      <c r="D24" t="str">
        <f t="shared" si="1"/>
        <v/>
      </c>
      <c r="E24" t="str">
        <f t="shared" si="1"/>
        <v/>
      </c>
      <c r="F24" t="str">
        <f t="shared" si="1"/>
        <v/>
      </c>
      <c r="G24" t="str">
        <f t="shared" si="1"/>
        <v/>
      </c>
      <c r="H24" t="str">
        <f t="shared" si="1"/>
        <v/>
      </c>
    </row>
  </sheetData>
  <mergeCells count="13">
    <mergeCell ref="B6:C6"/>
    <mergeCell ref="A1:C1"/>
    <mergeCell ref="B2:C2"/>
    <mergeCell ref="B3:C3"/>
    <mergeCell ref="B4:C4"/>
    <mergeCell ref="B5:C5"/>
    <mergeCell ref="B13:C13"/>
    <mergeCell ref="B7:C7"/>
    <mergeCell ref="B8:C8"/>
    <mergeCell ref="B9:C9"/>
    <mergeCell ref="B10:C10"/>
    <mergeCell ref="B11:C11"/>
    <mergeCell ref="B12:C12"/>
  </mergeCell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8A5C0F38-BFEB-4DB2-81BB-9F46DFA4F792}">
          <x14:formula1>
            <xm:f>Hoja2!$L$1:$L$2</xm:f>
          </x14:formula1>
          <xm:sqref>B7:C7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baseColWidth="10" defaultRowHeight="14.5" x14ac:dyDescent="0.35"/>
  <sheetData>
    <row r="1" spans="1:1" x14ac:dyDescent="0.35">
      <c r="A1" t="s">
        <v>124</v>
      </c>
    </row>
    <row r="2" spans="1:1" x14ac:dyDescent="0.35">
      <c r="A2" t="s">
        <v>32</v>
      </c>
    </row>
  </sheetData>
  <pageMargins left="0.7" right="0.7" top="0.75" bottom="0.75" header="0.3" footer="0.3"/>
  <pageSetup orientation="portrait" copies="0" r:id="rId1"/>
  <headerFooter>
    <oddHeader>&amp;C&amp;"Calibri"&amp;10&amp;K000000Internal&amp;1#</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baseColWidth="10" defaultColWidth="11.54296875" defaultRowHeight="14.5" x14ac:dyDescent="0.35"/>
  <cols>
    <col min="4" max="4" width="20.1796875" bestFit="1" customWidth="1"/>
    <col min="5" max="5" width="42.81640625" bestFit="1" customWidth="1"/>
    <col min="7" max="7" width="26.453125" customWidth="1"/>
  </cols>
  <sheetData>
    <row r="1" spans="1:12" x14ac:dyDescent="0.35">
      <c r="A1" s="8" t="s">
        <v>58</v>
      </c>
      <c r="B1" t="s">
        <v>31</v>
      </c>
      <c r="C1" s="8" t="s">
        <v>30</v>
      </c>
      <c r="D1" s="8" t="s">
        <v>59</v>
      </c>
      <c r="E1" s="3" t="s">
        <v>15</v>
      </c>
      <c r="F1" s="2" t="s">
        <v>57</v>
      </c>
      <c r="G1" s="2" t="s">
        <v>126</v>
      </c>
      <c r="H1" s="4">
        <v>0.7</v>
      </c>
      <c r="I1" t="s">
        <v>12</v>
      </c>
      <c r="J1" t="s">
        <v>80</v>
      </c>
      <c r="L1" t="s">
        <v>132</v>
      </c>
    </row>
    <row r="2" spans="1:12" x14ac:dyDescent="0.35">
      <c r="A2" t="s">
        <v>66</v>
      </c>
      <c r="B2" t="s">
        <v>32</v>
      </c>
      <c r="C2" t="s">
        <v>70</v>
      </c>
      <c r="D2" s="2" t="s">
        <v>60</v>
      </c>
      <c r="E2" s="1" t="s">
        <v>18</v>
      </c>
      <c r="F2" s="2" t="s">
        <v>55</v>
      </c>
      <c r="G2" s="2" t="s">
        <v>127</v>
      </c>
      <c r="H2" s="4">
        <v>0.25</v>
      </c>
      <c r="I2" t="s">
        <v>76</v>
      </c>
      <c r="J2" t="s">
        <v>81</v>
      </c>
      <c r="L2" t="s">
        <v>109</v>
      </c>
    </row>
    <row r="3" spans="1:12" x14ac:dyDescent="0.35">
      <c r="A3" t="s">
        <v>67</v>
      </c>
      <c r="C3" t="s">
        <v>71</v>
      </c>
      <c r="D3" s="2" t="s">
        <v>61</v>
      </c>
      <c r="E3" s="1" t="s">
        <v>19</v>
      </c>
      <c r="F3" s="2" t="s">
        <v>56</v>
      </c>
      <c r="G3" s="2" t="s">
        <v>128</v>
      </c>
      <c r="H3" s="4">
        <v>0.55000000000000004</v>
      </c>
      <c r="I3" t="s">
        <v>77</v>
      </c>
      <c r="J3" t="s">
        <v>82</v>
      </c>
    </row>
    <row r="4" spans="1:12" x14ac:dyDescent="0.35">
      <c r="A4" t="s">
        <v>68</v>
      </c>
      <c r="C4" t="s">
        <v>72</v>
      </c>
      <c r="E4" s="1" t="s">
        <v>20</v>
      </c>
      <c r="G4" s="2" t="s">
        <v>129</v>
      </c>
      <c r="H4" s="4">
        <v>0.15</v>
      </c>
      <c r="I4" t="s">
        <v>78</v>
      </c>
      <c r="J4" t="s">
        <v>83</v>
      </c>
    </row>
    <row r="5" spans="1:12" x14ac:dyDescent="0.35">
      <c r="A5" t="s">
        <v>69</v>
      </c>
      <c r="E5" s="1" t="s">
        <v>16</v>
      </c>
      <c r="G5" s="2" t="s">
        <v>130</v>
      </c>
      <c r="H5" s="4">
        <v>0.7</v>
      </c>
      <c r="I5" t="s">
        <v>79</v>
      </c>
      <c r="J5" t="s">
        <v>84</v>
      </c>
    </row>
    <row r="6" spans="1:12" x14ac:dyDescent="0.35">
      <c r="E6" s="1" t="s">
        <v>17</v>
      </c>
      <c r="G6" s="2" t="s">
        <v>131</v>
      </c>
      <c r="H6" s="4">
        <v>0.3</v>
      </c>
      <c r="J6" t="s">
        <v>85</v>
      </c>
    </row>
    <row r="7" spans="1:12" x14ac:dyDescent="0.35">
      <c r="E7" s="1" t="s">
        <v>22</v>
      </c>
      <c r="G7" s="2" t="s">
        <v>55</v>
      </c>
    </row>
    <row r="8" spans="1:12" x14ac:dyDescent="0.35">
      <c r="E8" s="1" t="s">
        <v>21</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GENERALES NOTA 322</vt:lpstr>
      <vt:lpstr>GENERALES NOTA 321</vt:lpstr>
      <vt:lpstr>GENERALES  NOTA 324</vt:lpstr>
      <vt:lpstr>GENERALES NOTA 325</vt:lpstr>
      <vt:lpstr>CONCEPTO CONCILIACIÓN NOTA 330</vt:lpstr>
      <vt:lpstr>Hoja1</vt:lpstr>
      <vt:lpstr>Hoja2</vt:lpstr>
    </vt:vector>
  </TitlesOfParts>
  <Company>Allianz Technology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Gina Paola Garcia Quintero</dc:creator>
  <cp:lastModifiedBy>Romero Garcia, Angela Maria (ALLIANZ COLOMBIA)</cp:lastModifiedBy>
  <dcterms:created xsi:type="dcterms:W3CDTF">2020-12-07T14:41:17Z</dcterms:created>
  <dcterms:modified xsi:type="dcterms:W3CDTF">2025-02-24T20:57:01Z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2024-01-03T19:57:07Z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8715cfd1-5c3e-49ee-8c48-116c081b71ed</vt:lpwstr>
  </property>
  <property fmtid="{D5CDD505-2E9C-101B-9397-08002B2CF9AE}" pid="29" name="MSIP_Label_863bc15e-e7bf-41c1-bdb3-03882d8a2e2c_ContentBits">
    <vt:lpwstr>1</vt:lpwstr>
  </property>
</Properties>
</file>