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juana\Downloads\"/>
    </mc:Choice>
  </mc:AlternateContent>
  <xr:revisionPtr revIDLastSave="0" documentId="13_ncr:1_{6E90FBBC-2958-497F-B57E-A8FCC9C378CA}" xr6:coauthVersionLast="47" xr6:coauthVersionMax="47" xr10:uidLastSave="{00000000-0000-0000-0000-000000000000}"/>
  <bookViews>
    <workbookView xWindow="-108" yWindow="-108" windowWidth="23256" windowHeight="13896" activeTab="1" xr2:uid="{00000000-000D-0000-FFFF-FFFF00000000}"/>
  </bookViews>
  <sheets>
    <sheet name="AmparoCumplimiento" sheetId="1" r:id="rId1"/>
    <sheet name="AmparoAnticipo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0" i="2" l="1"/>
  <c r="I39" i="2"/>
  <c r="I38" i="2"/>
  <c r="I37" i="2"/>
  <c r="I36" i="2"/>
  <c r="I35" i="2"/>
  <c r="E34" i="2"/>
  <c r="G34" i="2" s="1"/>
  <c r="H34" i="2" s="1"/>
  <c r="I34" i="2" s="1"/>
  <c r="E33" i="2"/>
  <c r="G33" i="2" s="1"/>
  <c r="H33" i="2" s="1"/>
  <c r="I33" i="2" s="1"/>
  <c r="E32" i="2"/>
  <c r="G32" i="2" s="1"/>
  <c r="H32" i="2" s="1"/>
  <c r="I32" i="2" s="1"/>
  <c r="E31" i="2"/>
  <c r="G31" i="2" s="1"/>
  <c r="H31" i="2" s="1"/>
  <c r="I31" i="2" s="1"/>
  <c r="E30" i="2"/>
  <c r="G30" i="2" s="1"/>
  <c r="H30" i="2" s="1"/>
  <c r="I30" i="2" s="1"/>
  <c r="E29" i="2"/>
  <c r="G29" i="2" s="1"/>
  <c r="H29" i="2" s="1"/>
  <c r="I29" i="2" s="1"/>
  <c r="E28" i="2"/>
  <c r="G28" i="2" s="1"/>
  <c r="H28" i="2" s="1"/>
  <c r="I28" i="2" s="1"/>
  <c r="E27" i="2"/>
  <c r="G27" i="2" s="1"/>
  <c r="H27" i="2" s="1"/>
  <c r="I27" i="2" s="1"/>
  <c r="E26" i="2"/>
  <c r="G26" i="2" s="1"/>
  <c r="H26" i="2" s="1"/>
  <c r="I26" i="2" s="1"/>
  <c r="E25" i="2"/>
  <c r="G25" i="2" s="1"/>
  <c r="H25" i="2" s="1"/>
  <c r="I25" i="2" s="1"/>
  <c r="E24" i="2"/>
  <c r="G24" i="2" s="1"/>
  <c r="H24" i="2" s="1"/>
  <c r="I24" i="2" s="1"/>
  <c r="E23" i="2"/>
  <c r="G23" i="2" s="1"/>
  <c r="H23" i="2" s="1"/>
  <c r="I23" i="2" s="1"/>
  <c r="E22" i="2"/>
  <c r="G22" i="2" s="1"/>
  <c r="H22" i="2" s="1"/>
  <c r="I22" i="2" s="1"/>
  <c r="G21" i="2"/>
  <c r="H21" i="2" s="1"/>
  <c r="I21" i="2" s="1"/>
  <c r="G20" i="2"/>
  <c r="H20" i="2" s="1"/>
  <c r="I20" i="2" s="1"/>
  <c r="G19" i="2"/>
  <c r="H19" i="2" s="1"/>
  <c r="I19" i="2" s="1"/>
  <c r="G18" i="2"/>
  <c r="H18" i="2" s="1"/>
  <c r="I18" i="2" s="1"/>
  <c r="G17" i="2"/>
  <c r="H17" i="2" s="1"/>
  <c r="I17" i="2" s="1"/>
  <c r="G16" i="2"/>
  <c r="H16" i="2" s="1"/>
  <c r="I16" i="2" s="1"/>
  <c r="G15" i="2"/>
  <c r="H15" i="2" s="1"/>
  <c r="I15" i="2" s="1"/>
  <c r="G14" i="2"/>
  <c r="H14" i="2" s="1"/>
  <c r="I14" i="2" s="1"/>
  <c r="H13" i="2"/>
  <c r="I13" i="2" s="1"/>
  <c r="G13" i="2"/>
  <c r="G12" i="2"/>
  <c r="H12" i="2" s="1"/>
  <c r="I12" i="2" s="1"/>
  <c r="G11" i="2"/>
  <c r="H11" i="2" s="1"/>
  <c r="I11" i="2" s="1"/>
  <c r="G10" i="2"/>
  <c r="H10" i="2" s="1"/>
  <c r="I10" i="2" s="1"/>
  <c r="G9" i="2"/>
  <c r="H9" i="2" s="1"/>
  <c r="I9" i="2" s="1"/>
  <c r="G8" i="2"/>
  <c r="H8" i="2" s="1"/>
  <c r="I8" i="2" s="1"/>
  <c r="G7" i="2"/>
  <c r="H7" i="2" s="1"/>
  <c r="I7" i="2" s="1"/>
  <c r="G6" i="2"/>
  <c r="H6" i="2" s="1"/>
  <c r="I6" i="2" s="1"/>
  <c r="G5" i="2"/>
  <c r="H5" i="2" s="1"/>
  <c r="I5" i="2" s="1"/>
  <c r="G4" i="2"/>
  <c r="H4" i="2" s="1"/>
  <c r="I4" i="2" s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1" i="2" l="1"/>
  <c r="I42" i="2" s="1"/>
  <c r="E34" i="1"/>
  <c r="G34" i="1" s="1"/>
  <c r="H34" i="1" s="1"/>
  <c r="E35" i="1"/>
  <c r="G35" i="1" s="1"/>
  <c r="H35" i="1" s="1"/>
  <c r="E33" i="1"/>
  <c r="G33" i="1" s="1"/>
  <c r="H33" i="1" s="1"/>
  <c r="E32" i="1"/>
  <c r="G32" i="1" s="1"/>
  <c r="H32" i="1" s="1"/>
  <c r="E31" i="1"/>
  <c r="G31" i="1" s="1"/>
  <c r="H31" i="1" s="1"/>
  <c r="E29" i="1" l="1"/>
  <c r="G29" i="1" s="1"/>
  <c r="H29" i="1" s="1"/>
  <c r="E28" i="1"/>
  <c r="G28" i="1" s="1"/>
  <c r="H28" i="1" s="1"/>
  <c r="E27" i="1"/>
  <c r="G27" i="1" s="1"/>
  <c r="H27" i="1" s="1"/>
  <c r="I27" i="1" s="1"/>
  <c r="E30" i="1"/>
  <c r="G30" i="1" s="1"/>
  <c r="H30" i="1" s="1"/>
  <c r="E26" i="1"/>
  <c r="G26" i="1" s="1"/>
  <c r="H26" i="1" s="1"/>
  <c r="I26" i="1" s="1"/>
  <c r="E25" i="1"/>
  <c r="G25" i="1" s="1"/>
  <c r="H25" i="1" s="1"/>
  <c r="I25" i="1" s="1"/>
  <c r="E24" i="1"/>
  <c r="G24" i="1" s="1"/>
  <c r="H24" i="1" s="1"/>
  <c r="I24" i="1" s="1"/>
  <c r="E23" i="1"/>
  <c r="G23" i="1" s="1"/>
  <c r="H23" i="1" s="1"/>
  <c r="I23" i="1" s="1"/>
  <c r="G22" i="1"/>
  <c r="H22" i="1" s="1"/>
  <c r="I22" i="1" s="1"/>
  <c r="G21" i="1"/>
  <c r="H21" i="1" s="1"/>
  <c r="I21" i="1" s="1"/>
  <c r="G20" i="1"/>
  <c r="H20" i="1" s="1"/>
  <c r="I20" i="1" s="1"/>
  <c r="G19" i="1"/>
  <c r="H19" i="1" s="1"/>
  <c r="I19" i="1" s="1"/>
  <c r="G18" i="1"/>
  <c r="H18" i="1" s="1"/>
  <c r="I18" i="1" s="1"/>
  <c r="G17" i="1"/>
  <c r="H17" i="1" s="1"/>
  <c r="I17" i="1" s="1"/>
  <c r="G16" i="1"/>
  <c r="H16" i="1" s="1"/>
  <c r="I16" i="1" s="1"/>
  <c r="G15" i="1"/>
  <c r="H15" i="1" s="1"/>
  <c r="I15" i="1" s="1"/>
  <c r="G14" i="1"/>
  <c r="H14" i="1" s="1"/>
  <c r="I14" i="1" s="1"/>
  <c r="G13" i="1"/>
  <c r="H13" i="1" s="1"/>
  <c r="I13" i="1" s="1"/>
  <c r="G12" i="1"/>
  <c r="H12" i="1" s="1"/>
  <c r="I12" i="1" s="1"/>
  <c r="G11" i="1"/>
  <c r="H11" i="1" s="1"/>
  <c r="I11" i="1" s="1"/>
  <c r="G10" i="1"/>
  <c r="H10" i="1" s="1"/>
  <c r="I10" i="1" s="1"/>
  <c r="G9" i="1"/>
  <c r="H9" i="1" s="1"/>
  <c r="I9" i="1" s="1"/>
  <c r="G8" i="1"/>
  <c r="H8" i="1" s="1"/>
  <c r="I8" i="1" s="1"/>
  <c r="G7" i="1"/>
  <c r="H7" i="1" s="1"/>
  <c r="I7" i="1" s="1"/>
  <c r="G6" i="1"/>
  <c r="H6" i="1" s="1"/>
  <c r="I6" i="1" s="1"/>
  <c r="G5" i="1"/>
  <c r="H5" i="1" s="1"/>
  <c r="I5" i="1" s="1"/>
  <c r="I42" i="1" l="1"/>
  <c r="I43" i="1" s="1"/>
</calcChain>
</file>

<file path=xl/sharedStrings.xml><?xml version="1.0" encoding="utf-8"?>
<sst xmlns="http://schemas.openxmlformats.org/spreadsheetml/2006/main" count="96" uniqueCount="48">
  <si>
    <t>Fecha</t>
  </si>
  <si>
    <t>Capital</t>
  </si>
  <si>
    <t>% Interes</t>
  </si>
  <si>
    <t>Dias</t>
  </si>
  <si>
    <t>INT C.Co</t>
  </si>
  <si>
    <t>Interes diario</t>
  </si>
  <si>
    <t>TOTAL</t>
  </si>
  <si>
    <t>R0804</t>
  </si>
  <si>
    <t>R0931</t>
  </si>
  <si>
    <t>R1095</t>
  </si>
  <si>
    <t>R1259</t>
  </si>
  <si>
    <t>R1405</t>
  </si>
  <si>
    <t>R1597</t>
  </si>
  <si>
    <t>R0143</t>
  </si>
  <si>
    <t>R0256</t>
  </si>
  <si>
    <t>R0382</t>
  </si>
  <si>
    <t>R0498</t>
  </si>
  <si>
    <t>R0617</t>
  </si>
  <si>
    <t>R0801</t>
  </si>
  <si>
    <t>R0973</t>
  </si>
  <si>
    <t>R1126</t>
  </si>
  <si>
    <t>R1327</t>
  </si>
  <si>
    <t>R1537</t>
  </si>
  <si>
    <t>R1715</t>
  </si>
  <si>
    <t>R1968</t>
  </si>
  <si>
    <t>R0100</t>
  </si>
  <si>
    <t>R0236</t>
  </si>
  <si>
    <t>R0472</t>
  </si>
  <si>
    <t>R0606</t>
  </si>
  <si>
    <t>R0766</t>
  </si>
  <si>
    <t>Intereses</t>
  </si>
  <si>
    <t>Total</t>
  </si>
  <si>
    <t>Resolución</t>
  </si>
  <si>
    <t xml:space="preserve">Capital </t>
  </si>
  <si>
    <t>R1090</t>
  </si>
  <si>
    <t>R0945</t>
  </si>
  <si>
    <t>R1328</t>
  </si>
  <si>
    <t>R1520</t>
  </si>
  <si>
    <t>R1081</t>
  </si>
  <si>
    <t>R2075</t>
  </si>
  <si>
    <t xml:space="preserve">LIQUIDADOR - INTERESES SUPER FINANCIERA </t>
  </si>
  <si>
    <t>R0151</t>
  </si>
  <si>
    <t>R2331</t>
  </si>
  <si>
    <t>R0400</t>
  </si>
  <si>
    <t>R0598</t>
  </si>
  <si>
    <t>R0599</t>
  </si>
  <si>
    <t>R1143</t>
  </si>
  <si>
    <t>R1144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</si>
</sst>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\ * #,##0.00_-;\-&quot;$&quot;\ * #,##0.00_-;_-&quot;$&quot;\ * &quot;-&quot;??_-;_-@_-"/>
    <numFmt numFmtId="164" formatCode="_-&quot;$&quot;* #,##0_-;\-&quot;$&quot;* #,##0_-;_-&quot;$&quot;* &quot;-&quot;??_-;_-@_-"/>
    <numFmt numFmtId="165" formatCode="[$$ -240A]* #,##0.00"/>
    <numFmt numFmtId="166" formatCode="_-&quot;$&quot;* #,##0_-;\-&quot;$&quot;* #,##0_-;_-&quot;$&quot;* &quot;-&quot;_-;_-@_-"/>
    <numFmt numFmtId="167" formatCode="0.0000"/>
    <numFmt numFmtId="168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1"/>
      <color theme="1"/>
      <name val="Times New Roman"/>
      <family val="1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5" fillId="0" borderId="1" xfId="0" applyFont="1" applyBorder="1" applyAlignment="1">
      <alignment horizontal="center" vertical="center" readingOrder="1"/>
    </xf>
    <xf numFmtId="0" fontId="5" fillId="0" borderId="3" xfId="0" applyFont="1" applyBorder="1" applyAlignment="1">
      <alignment horizontal="center" vertical="center" readingOrder="1"/>
    </xf>
    <xf numFmtId="17" fontId="5" fillId="0" borderId="1" xfId="0" applyNumberFormat="1" applyFont="1" applyBorder="1" applyAlignment="1">
      <alignment horizontal="center" vertical="center" readingOrder="1"/>
    </xf>
    <xf numFmtId="164" fontId="5" fillId="0" borderId="1" xfId="1" applyNumberFormat="1" applyFont="1" applyBorder="1" applyAlignment="1">
      <alignment horizontal="center" vertical="center" readingOrder="1"/>
    </xf>
    <xf numFmtId="2" fontId="5" fillId="0" borderId="1" xfId="0" applyNumberFormat="1" applyFont="1" applyBorder="1" applyAlignment="1">
      <alignment horizontal="center" vertical="center" readingOrder="1"/>
    </xf>
    <xf numFmtId="3" fontId="5" fillId="0" borderId="1" xfId="0" applyNumberFormat="1" applyFont="1" applyBorder="1" applyAlignment="1">
      <alignment horizontal="center" vertical="center" readingOrder="1"/>
    </xf>
    <xf numFmtId="165" fontId="5" fillId="0" borderId="1" xfId="0" applyNumberFormat="1" applyFont="1" applyBorder="1" applyAlignment="1">
      <alignment horizontal="center" vertical="center" readingOrder="1"/>
    </xf>
    <xf numFmtId="166" fontId="5" fillId="0" borderId="1" xfId="0" applyNumberFormat="1" applyFont="1" applyBorder="1" applyAlignment="1">
      <alignment horizontal="center" vertical="center" readingOrder="1"/>
    </xf>
    <xf numFmtId="3" fontId="5" fillId="2" borderId="1" xfId="0" applyNumberFormat="1" applyFont="1" applyFill="1" applyBorder="1" applyAlignment="1">
      <alignment horizontal="center" vertical="center" readingOrder="1"/>
    </xf>
    <xf numFmtId="167" fontId="5" fillId="0" borderId="1" xfId="0" applyNumberFormat="1" applyFont="1" applyBorder="1" applyAlignment="1">
      <alignment horizontal="center" vertical="center" readingOrder="1"/>
    </xf>
    <xf numFmtId="168" fontId="5" fillId="0" borderId="1" xfId="0" applyNumberFormat="1" applyFont="1" applyBorder="1" applyAlignment="1">
      <alignment horizontal="center" vertical="center" readingOrder="1"/>
    </xf>
    <xf numFmtId="17" fontId="5" fillId="0" borderId="2" xfId="0" applyNumberFormat="1" applyFont="1" applyBorder="1" applyAlignment="1">
      <alignment horizontal="center" vertical="center" readingOrder="1"/>
    </xf>
    <xf numFmtId="0" fontId="0" fillId="0" borderId="0" xfId="0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 readingOrder="1"/>
    </xf>
    <xf numFmtId="0" fontId="3" fillId="4" borderId="4" xfId="0" applyFont="1" applyFill="1" applyBorder="1" applyAlignment="1">
      <alignment horizontal="center" vertical="center"/>
    </xf>
    <xf numFmtId="166" fontId="3" fillId="4" borderId="4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66" fontId="3" fillId="4" borderId="1" xfId="0" applyNumberFormat="1" applyFont="1" applyFill="1" applyBorder="1" applyAlignment="1">
      <alignment horizontal="center" vertical="center"/>
    </xf>
    <xf numFmtId="166" fontId="0" fillId="0" borderId="0" xfId="0" applyNumberForma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DCDFD"/>
      <color rgb="FFCCF7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47"/>
  <sheetViews>
    <sheetView zoomScale="85" zoomScaleNormal="85" workbookViewId="0">
      <selection activeCell="H48" sqref="H48"/>
    </sheetView>
  </sheetViews>
  <sheetFormatPr baseColWidth="10" defaultRowHeight="14.4" x14ac:dyDescent="0.3"/>
  <cols>
    <col min="2" max="2" width="13" customWidth="1"/>
    <col min="3" max="3" width="15.44140625" customWidth="1"/>
    <col min="4" max="4" width="12.21875" customWidth="1"/>
    <col min="5" max="5" width="12.77734375" customWidth="1"/>
    <col min="7" max="7" width="15.21875" bestFit="1" customWidth="1"/>
    <col min="9" max="9" width="15.5546875" customWidth="1"/>
    <col min="13" max="13" width="24" customWidth="1"/>
    <col min="14" max="14" width="17.109375" customWidth="1"/>
    <col min="15" max="15" width="18.21875" customWidth="1"/>
  </cols>
  <sheetData>
    <row r="2" spans="2:9" ht="13.95" customHeight="1" x14ac:dyDescent="0.3"/>
    <row r="3" spans="2:9" ht="24.45" customHeight="1" x14ac:dyDescent="0.3">
      <c r="B3" s="14" t="s">
        <v>40</v>
      </c>
      <c r="C3" s="15"/>
      <c r="D3" s="15"/>
      <c r="E3" s="15"/>
      <c r="F3" s="15"/>
      <c r="G3" s="15"/>
      <c r="H3" s="15"/>
      <c r="I3" s="15"/>
    </row>
    <row r="4" spans="2:9" ht="26.4" x14ac:dyDescent="0.3">
      <c r="B4" s="16" t="s">
        <v>0</v>
      </c>
      <c r="C4" s="16" t="s">
        <v>1</v>
      </c>
      <c r="D4" s="16" t="s">
        <v>32</v>
      </c>
      <c r="E4" s="16" t="s">
        <v>2</v>
      </c>
      <c r="F4" s="16" t="s">
        <v>3</v>
      </c>
      <c r="G4" s="16" t="s">
        <v>4</v>
      </c>
      <c r="H4" s="16" t="s">
        <v>5</v>
      </c>
      <c r="I4" s="16" t="s">
        <v>6</v>
      </c>
    </row>
    <row r="5" spans="2:9" x14ac:dyDescent="0.3">
      <c r="B5" s="3">
        <v>44409</v>
      </c>
      <c r="C5" s="4">
        <v>560339543</v>
      </c>
      <c r="D5" s="1" t="s">
        <v>7</v>
      </c>
      <c r="E5" s="5">
        <v>1.4454916666666666</v>
      </c>
      <c r="F5" s="6">
        <v>20</v>
      </c>
      <c r="G5" s="7">
        <f t="shared" ref="G5:G30" si="0">(E5*1.5)</f>
        <v>2.1682375</v>
      </c>
      <c r="H5" s="5">
        <f t="shared" ref="H5:H18" si="1">(G5/30)</f>
        <v>7.2274583333333337E-2</v>
      </c>
      <c r="I5" s="8">
        <f t="shared" ref="I5:I18" si="2">((C5*(H5%*F5)))</f>
        <v>8099661.3991030827</v>
      </c>
    </row>
    <row r="6" spans="2:9" x14ac:dyDescent="0.3">
      <c r="B6" s="3">
        <v>44440</v>
      </c>
      <c r="C6" s="4">
        <v>560339543</v>
      </c>
      <c r="D6" s="1" t="s">
        <v>8</v>
      </c>
      <c r="E6" s="5">
        <v>1.4415916666666666</v>
      </c>
      <c r="F6" s="6">
        <v>30</v>
      </c>
      <c r="G6" s="7">
        <f t="shared" si="0"/>
        <v>2.1623874999999999</v>
      </c>
      <c r="H6" s="5">
        <f t="shared" si="1"/>
        <v>7.2079583333333336E-2</v>
      </c>
      <c r="I6" s="8">
        <f t="shared" si="2"/>
        <v>12116712.235389125</v>
      </c>
    </row>
    <row r="7" spans="2:9" x14ac:dyDescent="0.3">
      <c r="B7" s="3">
        <v>44470</v>
      </c>
      <c r="C7" s="4">
        <v>560339543</v>
      </c>
      <c r="D7" s="1" t="s">
        <v>9</v>
      </c>
      <c r="E7" s="5">
        <v>1.4329250000000002</v>
      </c>
      <c r="F7" s="6">
        <v>31</v>
      </c>
      <c r="G7" s="7">
        <f t="shared" si="0"/>
        <v>2.1493875000000005</v>
      </c>
      <c r="H7" s="5">
        <f t="shared" si="1"/>
        <v>7.1646250000000009E-2</v>
      </c>
      <c r="I7" s="8">
        <f t="shared" si="2"/>
        <v>12445330.364625765</v>
      </c>
    </row>
    <row r="8" spans="2:9" x14ac:dyDescent="0.3">
      <c r="B8" s="3">
        <v>44501</v>
      </c>
      <c r="C8" s="4">
        <v>560339543</v>
      </c>
      <c r="D8" s="1" t="s">
        <v>10</v>
      </c>
      <c r="E8" s="5">
        <v>1.4477666666666664</v>
      </c>
      <c r="F8" s="6">
        <v>30</v>
      </c>
      <c r="G8" s="7">
        <f t="shared" si="0"/>
        <v>2.1716499999999996</v>
      </c>
      <c r="H8" s="5">
        <f t="shared" si="1"/>
        <v>7.2388333333333318E-2</v>
      </c>
      <c r="I8" s="8">
        <f t="shared" si="2"/>
        <v>12168613.685559498</v>
      </c>
    </row>
    <row r="9" spans="2:9" x14ac:dyDescent="0.3">
      <c r="B9" s="3">
        <v>44531</v>
      </c>
      <c r="C9" s="4">
        <v>560339543</v>
      </c>
      <c r="D9" s="1" t="s">
        <v>11</v>
      </c>
      <c r="E9" s="5">
        <v>1.4626083333333331</v>
      </c>
      <c r="F9" s="6">
        <v>31</v>
      </c>
      <c r="G9" s="7">
        <f t="shared" si="0"/>
        <v>2.1939124999999997</v>
      </c>
      <c r="H9" s="5">
        <f t="shared" si="1"/>
        <v>7.3130416666666656E-2</v>
      </c>
      <c r="I9" s="8">
        <f t="shared" si="2"/>
        <v>12703137.91886387</v>
      </c>
    </row>
    <row r="10" spans="2:9" x14ac:dyDescent="0.3">
      <c r="B10" s="3">
        <v>44562</v>
      </c>
      <c r="C10" s="4">
        <v>560339543</v>
      </c>
      <c r="D10" s="1" t="s">
        <v>12</v>
      </c>
      <c r="E10" s="5">
        <v>1.4782083333333331</v>
      </c>
      <c r="F10" s="6">
        <v>31</v>
      </c>
      <c r="G10" s="7">
        <f t="shared" si="0"/>
        <v>2.2173124999999998</v>
      </c>
      <c r="H10" s="5">
        <f t="shared" si="1"/>
        <v>7.3910416666666659E-2</v>
      </c>
      <c r="I10" s="8">
        <f t="shared" si="2"/>
        <v>12838628.020361269</v>
      </c>
    </row>
    <row r="11" spans="2:9" x14ac:dyDescent="0.3">
      <c r="B11" s="3">
        <v>44593</v>
      </c>
      <c r="C11" s="4">
        <v>560339543</v>
      </c>
      <c r="D11" s="1" t="s">
        <v>13</v>
      </c>
      <c r="E11" s="5">
        <v>1.5278249999999998</v>
      </c>
      <c r="F11" s="6">
        <v>28</v>
      </c>
      <c r="G11" s="7">
        <f t="shared" si="0"/>
        <v>2.2917374999999995</v>
      </c>
      <c r="H11" s="5">
        <f t="shared" si="1"/>
        <v>7.639124999999998E-2</v>
      </c>
      <c r="I11" s="8">
        <f t="shared" si="2"/>
        <v>11985410.671975646</v>
      </c>
    </row>
    <row r="12" spans="2:9" x14ac:dyDescent="0.3">
      <c r="B12" s="3">
        <v>44621</v>
      </c>
      <c r="C12" s="4">
        <v>560339543</v>
      </c>
      <c r="D12" s="1" t="s">
        <v>14</v>
      </c>
      <c r="E12" s="5">
        <v>1.5409333333333335</v>
      </c>
      <c r="F12" s="6">
        <v>31</v>
      </c>
      <c r="G12" s="7">
        <f t="shared" si="0"/>
        <v>2.3114000000000003</v>
      </c>
      <c r="H12" s="5">
        <f t="shared" si="1"/>
        <v>7.704666666666668E-2</v>
      </c>
      <c r="I12" s="8">
        <f t="shared" si="2"/>
        <v>13383411.136798736</v>
      </c>
    </row>
    <row r="13" spans="2:9" x14ac:dyDescent="0.3">
      <c r="B13" s="3">
        <v>44652</v>
      </c>
      <c r="C13" s="4">
        <v>560339543</v>
      </c>
      <c r="D13" s="1" t="s">
        <v>15</v>
      </c>
      <c r="E13" s="5">
        <v>1.5856749999999999</v>
      </c>
      <c r="F13" s="6">
        <v>30</v>
      </c>
      <c r="G13" s="7">
        <f t="shared" si="0"/>
        <v>2.3785124999999998</v>
      </c>
      <c r="H13" s="5">
        <f t="shared" si="1"/>
        <v>7.928375E-2</v>
      </c>
      <c r="I13" s="8">
        <f t="shared" si="2"/>
        <v>13327746.072697874</v>
      </c>
    </row>
    <row r="14" spans="2:9" x14ac:dyDescent="0.3">
      <c r="B14" s="3">
        <v>44682</v>
      </c>
      <c r="C14" s="4">
        <v>560339543</v>
      </c>
      <c r="D14" s="1" t="s">
        <v>16</v>
      </c>
      <c r="E14" s="5">
        <v>1.6363750000000001</v>
      </c>
      <c r="F14" s="6">
        <v>31</v>
      </c>
      <c r="G14" s="7">
        <f t="shared" si="0"/>
        <v>2.4545625000000002</v>
      </c>
      <c r="H14" s="5">
        <f t="shared" si="1"/>
        <v>8.181875000000001E-2</v>
      </c>
      <c r="I14" s="8">
        <f t="shared" si="2"/>
        <v>14212347.104987688</v>
      </c>
    </row>
    <row r="15" spans="2:9" x14ac:dyDescent="0.3">
      <c r="B15" s="3">
        <v>44713</v>
      </c>
      <c r="C15" s="4">
        <v>560339543</v>
      </c>
      <c r="D15" s="1" t="s">
        <v>17</v>
      </c>
      <c r="E15" s="5">
        <v>1.6890250000000002</v>
      </c>
      <c r="F15" s="6">
        <v>30</v>
      </c>
      <c r="G15" s="7">
        <f t="shared" si="0"/>
        <v>2.5335375000000004</v>
      </c>
      <c r="H15" s="5">
        <f t="shared" si="1"/>
        <v>8.4451250000000019E-2</v>
      </c>
      <c r="I15" s="8">
        <f t="shared" si="2"/>
        <v>14196412.449233629</v>
      </c>
    </row>
    <row r="16" spans="2:9" x14ac:dyDescent="0.3">
      <c r="B16" s="3">
        <v>44743</v>
      </c>
      <c r="C16" s="4">
        <v>560339543</v>
      </c>
      <c r="D16" s="1" t="s">
        <v>18</v>
      </c>
      <c r="E16" s="5">
        <v>1.7558666666666667</v>
      </c>
      <c r="F16" s="6">
        <v>31</v>
      </c>
      <c r="G16" s="7">
        <f t="shared" si="0"/>
        <v>2.6337999999999999</v>
      </c>
      <c r="H16" s="5">
        <f t="shared" si="1"/>
        <v>8.7793333333333334E-2</v>
      </c>
      <c r="I16" s="8">
        <f t="shared" si="2"/>
        <v>15250163.646318467</v>
      </c>
    </row>
    <row r="17" spans="2:9" x14ac:dyDescent="0.3">
      <c r="B17" s="3">
        <v>44774</v>
      </c>
      <c r="C17" s="4">
        <v>560339543</v>
      </c>
      <c r="D17" s="1" t="s">
        <v>19</v>
      </c>
      <c r="E17" s="5">
        <v>1.8259583333333327</v>
      </c>
      <c r="F17" s="6">
        <v>31</v>
      </c>
      <c r="G17" s="7">
        <f t="shared" si="0"/>
        <v>2.7389374999999991</v>
      </c>
      <c r="H17" s="5">
        <f t="shared" si="1"/>
        <v>9.1297916666666631E-2</v>
      </c>
      <c r="I17" s="8">
        <f t="shared" si="2"/>
        <v>15858928.199574139</v>
      </c>
    </row>
    <row r="18" spans="2:9" x14ac:dyDescent="0.3">
      <c r="B18" s="3">
        <v>44805</v>
      </c>
      <c r="C18" s="4">
        <v>560339543</v>
      </c>
      <c r="D18" s="1" t="s">
        <v>20</v>
      </c>
      <c r="E18" s="5">
        <v>1.9223749999999999</v>
      </c>
      <c r="F18" s="6">
        <v>30</v>
      </c>
      <c r="G18" s="7">
        <f t="shared" si="0"/>
        <v>2.8835625</v>
      </c>
      <c r="H18" s="5">
        <f t="shared" si="1"/>
        <v>9.6118750000000003E-2</v>
      </c>
      <c r="I18" s="8">
        <f t="shared" si="2"/>
        <v>16157740.934619375</v>
      </c>
    </row>
    <row r="19" spans="2:9" x14ac:dyDescent="0.3">
      <c r="B19" s="3">
        <v>44835</v>
      </c>
      <c r="C19" s="4">
        <v>560339543</v>
      </c>
      <c r="D19" s="1" t="s">
        <v>21</v>
      </c>
      <c r="E19" s="5">
        <v>2.0045999999999999</v>
      </c>
      <c r="F19" s="6">
        <v>31</v>
      </c>
      <c r="G19" s="7">
        <f t="shared" si="0"/>
        <v>3.0068999999999999</v>
      </c>
      <c r="H19" s="5">
        <f>(G19/30)</f>
        <v>0.10023</v>
      </c>
      <c r="I19" s="8">
        <f t="shared" ref="I19:I40" si="3">((C19*(H19%*F19)))</f>
        <v>17410478.042415898</v>
      </c>
    </row>
    <row r="20" spans="2:9" x14ac:dyDescent="0.3">
      <c r="B20" s="3">
        <v>44866</v>
      </c>
      <c r="C20" s="4">
        <v>560339543</v>
      </c>
      <c r="D20" s="1" t="s">
        <v>22</v>
      </c>
      <c r="E20" s="5">
        <v>2.0906166666666666</v>
      </c>
      <c r="F20" s="6">
        <v>30</v>
      </c>
      <c r="G20" s="7">
        <f t="shared" si="0"/>
        <v>3.1359249999999999</v>
      </c>
      <c r="H20" s="5">
        <f>(G20/30)</f>
        <v>0.10453083333333332</v>
      </c>
      <c r="I20" s="8">
        <f t="shared" si="3"/>
        <v>17571827.813822746</v>
      </c>
    </row>
    <row r="21" spans="2:9" x14ac:dyDescent="0.3">
      <c r="B21" s="3">
        <v>44896</v>
      </c>
      <c r="C21" s="4">
        <v>560339543</v>
      </c>
      <c r="D21" s="1" t="s">
        <v>23</v>
      </c>
      <c r="E21" s="5">
        <v>2.2999999999999998</v>
      </c>
      <c r="F21" s="6">
        <v>31</v>
      </c>
      <c r="G21" s="7">
        <f t="shared" si="0"/>
        <v>3.4499999999999997</v>
      </c>
      <c r="H21" s="5">
        <f t="shared" ref="H21:H22" si="4">(G21/30)</f>
        <v>0.11499999999999999</v>
      </c>
      <c r="I21" s="8">
        <f t="shared" si="3"/>
        <v>19976104.70795</v>
      </c>
    </row>
    <row r="22" spans="2:9" x14ac:dyDescent="0.3">
      <c r="B22" s="3">
        <v>44927</v>
      </c>
      <c r="C22" s="4">
        <v>560339543</v>
      </c>
      <c r="D22" s="1" t="s">
        <v>24</v>
      </c>
      <c r="E22" s="5">
        <v>2.4</v>
      </c>
      <c r="F22" s="6">
        <v>31</v>
      </c>
      <c r="G22" s="7">
        <f t="shared" si="0"/>
        <v>3.5999999999999996</v>
      </c>
      <c r="H22" s="5">
        <f t="shared" si="4"/>
        <v>0.11999999999999998</v>
      </c>
      <c r="I22" s="8">
        <f t="shared" si="3"/>
        <v>20844630.999599997</v>
      </c>
    </row>
    <row r="23" spans="2:9" x14ac:dyDescent="0.3">
      <c r="B23" s="3">
        <v>44958</v>
      </c>
      <c r="C23" s="4">
        <v>560339543</v>
      </c>
      <c r="D23" s="1" t="s">
        <v>25</v>
      </c>
      <c r="E23" s="5">
        <f>(30.18/12)</f>
        <v>2.5150000000000001</v>
      </c>
      <c r="F23" s="9">
        <v>28</v>
      </c>
      <c r="G23" s="7">
        <f t="shared" si="0"/>
        <v>3.7725</v>
      </c>
      <c r="H23" s="5">
        <f>(G23/30)</f>
        <v>0.12575</v>
      </c>
      <c r="I23" s="8">
        <f t="shared" si="3"/>
        <v>19729555.30903</v>
      </c>
    </row>
    <row r="24" spans="2:9" x14ac:dyDescent="0.3">
      <c r="B24" s="3">
        <v>44986</v>
      </c>
      <c r="C24" s="4">
        <v>560339543</v>
      </c>
      <c r="D24" s="1" t="s">
        <v>26</v>
      </c>
      <c r="E24" s="1">
        <f>(30.84/12)</f>
        <v>2.57</v>
      </c>
      <c r="F24" s="1">
        <v>31</v>
      </c>
      <c r="G24" s="7">
        <f t="shared" si="0"/>
        <v>3.8549999999999995</v>
      </c>
      <c r="H24" s="5">
        <f>(G24/30)</f>
        <v>0.12849999999999998</v>
      </c>
      <c r="I24" s="8">
        <f t="shared" si="3"/>
        <v>22321125.695404995</v>
      </c>
    </row>
    <row r="25" spans="2:9" x14ac:dyDescent="0.3">
      <c r="B25" s="3">
        <v>45017</v>
      </c>
      <c r="C25" s="4">
        <v>560339543</v>
      </c>
      <c r="D25" s="1" t="s">
        <v>27</v>
      </c>
      <c r="E25" s="5">
        <f>(31.39/12)</f>
        <v>2.6158333333333332</v>
      </c>
      <c r="F25" s="1">
        <v>30</v>
      </c>
      <c r="G25" s="7">
        <f t="shared" si="0"/>
        <v>3.9237500000000001</v>
      </c>
      <c r="H25" s="5">
        <f>(G25/30)</f>
        <v>0.13079166666666667</v>
      </c>
      <c r="I25" s="8">
        <f t="shared" si="3"/>
        <v>21986322.818462502</v>
      </c>
    </row>
    <row r="26" spans="2:9" x14ac:dyDescent="0.3">
      <c r="B26" s="3">
        <v>45047</v>
      </c>
      <c r="C26" s="4">
        <v>560339543</v>
      </c>
      <c r="D26" s="1" t="s">
        <v>28</v>
      </c>
      <c r="E26" s="5">
        <f>(30.27/12)</f>
        <v>2.5225</v>
      </c>
      <c r="F26" s="1">
        <v>31</v>
      </c>
      <c r="G26" s="7">
        <f t="shared" si="0"/>
        <v>3.7837499999999999</v>
      </c>
      <c r="H26" s="5">
        <f>(G26/30)</f>
        <v>0.12612499999999999</v>
      </c>
      <c r="I26" s="8">
        <f t="shared" si="3"/>
        <v>21908575.706871249</v>
      </c>
    </row>
    <row r="27" spans="2:9" x14ac:dyDescent="0.3">
      <c r="B27" s="3">
        <v>45078</v>
      </c>
      <c r="C27" s="4">
        <v>560339543</v>
      </c>
      <c r="D27" s="1" t="s">
        <v>29</v>
      </c>
      <c r="E27" s="1">
        <f>(44.64/30)</f>
        <v>1.488</v>
      </c>
      <c r="F27" s="1">
        <v>28</v>
      </c>
      <c r="G27" s="7">
        <f t="shared" si="0"/>
        <v>2.2320000000000002</v>
      </c>
      <c r="H27" s="5">
        <f>(G27/30)</f>
        <v>7.4400000000000008E-2</v>
      </c>
      <c r="I27" s="8">
        <f t="shared" si="3"/>
        <v>11672993.359776001</v>
      </c>
    </row>
    <row r="28" spans="2:9" x14ac:dyDescent="0.3">
      <c r="B28" s="3">
        <v>45108</v>
      </c>
      <c r="C28" s="4">
        <v>560339543</v>
      </c>
      <c r="D28" s="1" t="s">
        <v>35</v>
      </c>
      <c r="E28" s="1">
        <f>(44.04/30)</f>
        <v>1.468</v>
      </c>
      <c r="F28" s="1">
        <v>31</v>
      </c>
      <c r="G28" s="7">
        <f t="shared" si="0"/>
        <v>2.202</v>
      </c>
      <c r="H28" s="5">
        <f t="shared" ref="H28:H30" si="5">(G28/30)</f>
        <v>7.3399999999999993E-2</v>
      </c>
      <c r="I28" s="8">
        <f t="shared" si="3"/>
        <v>12749965.961422</v>
      </c>
    </row>
    <row r="29" spans="2:9" x14ac:dyDescent="0.3">
      <c r="B29" s="3">
        <v>45139</v>
      </c>
      <c r="C29" s="4">
        <v>560339543</v>
      </c>
      <c r="D29" s="1" t="s">
        <v>34</v>
      </c>
      <c r="E29" s="10">
        <f>(43.13/30)</f>
        <v>1.4376666666666666</v>
      </c>
      <c r="F29" s="1">
        <v>31</v>
      </c>
      <c r="G29" s="7">
        <f t="shared" si="0"/>
        <v>2.1564999999999999</v>
      </c>
      <c r="H29" s="5">
        <f t="shared" si="5"/>
        <v>7.1883333333333327E-2</v>
      </c>
      <c r="I29" s="8">
        <f t="shared" si="3"/>
        <v>12486512.986288166</v>
      </c>
    </row>
    <row r="30" spans="2:9" x14ac:dyDescent="0.3">
      <c r="B30" s="3">
        <v>45170</v>
      </c>
      <c r="C30" s="4">
        <v>560339543</v>
      </c>
      <c r="D30" s="1" t="s">
        <v>36</v>
      </c>
      <c r="E30" s="11">
        <f>(42.05/30)</f>
        <v>1.4016666666666666</v>
      </c>
      <c r="F30" s="1">
        <v>30</v>
      </c>
      <c r="G30" s="7">
        <f t="shared" si="0"/>
        <v>2.1025</v>
      </c>
      <c r="H30" s="5">
        <f t="shared" si="5"/>
        <v>7.0083333333333331E-2</v>
      </c>
      <c r="I30" s="8">
        <f t="shared" si="3"/>
        <v>11781138.891574999</v>
      </c>
    </row>
    <row r="31" spans="2:9" x14ac:dyDescent="0.3">
      <c r="B31" s="3">
        <v>45200</v>
      </c>
      <c r="C31" s="4">
        <v>560339543</v>
      </c>
      <c r="D31" s="1" t="s">
        <v>37</v>
      </c>
      <c r="E31" s="1">
        <f>(37.8/12)</f>
        <v>3.15</v>
      </c>
      <c r="F31" s="1">
        <v>31</v>
      </c>
      <c r="G31" s="7">
        <f t="shared" ref="G31:G35" si="6">(E31*1.5)</f>
        <v>4.7249999999999996</v>
      </c>
      <c r="H31" s="5">
        <f t="shared" ref="H31:H35" si="7">(G31/30)</f>
        <v>0.1575</v>
      </c>
      <c r="I31" s="8">
        <f t="shared" si="3"/>
        <v>27358578.186974999</v>
      </c>
    </row>
    <row r="32" spans="2:9" x14ac:dyDescent="0.3">
      <c r="B32" s="12">
        <v>45231</v>
      </c>
      <c r="C32" s="4">
        <v>560339543</v>
      </c>
      <c r="D32" s="1" t="s">
        <v>38</v>
      </c>
      <c r="E32" s="5">
        <f>(36.28/12)</f>
        <v>3.0233333333333334</v>
      </c>
      <c r="F32" s="2">
        <v>30</v>
      </c>
      <c r="G32" s="7">
        <f t="shared" si="6"/>
        <v>4.5350000000000001</v>
      </c>
      <c r="H32" s="5">
        <f t="shared" si="7"/>
        <v>0.15116666666666667</v>
      </c>
      <c r="I32" s="8">
        <f t="shared" si="3"/>
        <v>25411398.275049999</v>
      </c>
    </row>
    <row r="33" spans="2:9" x14ac:dyDescent="0.3">
      <c r="B33" s="12">
        <v>45261</v>
      </c>
      <c r="C33" s="4">
        <v>560339543</v>
      </c>
      <c r="D33" s="1" t="s">
        <v>39</v>
      </c>
      <c r="E33" s="5">
        <f>(35.56/12)</f>
        <v>2.9633333333333334</v>
      </c>
      <c r="F33" s="2">
        <v>11</v>
      </c>
      <c r="G33" s="7">
        <f t="shared" si="6"/>
        <v>4.4450000000000003</v>
      </c>
      <c r="H33" s="5">
        <f t="shared" si="7"/>
        <v>0.14816666666666667</v>
      </c>
      <c r="I33" s="8">
        <f t="shared" si="3"/>
        <v>9132600.651661668</v>
      </c>
    </row>
    <row r="34" spans="2:9" x14ac:dyDescent="0.3">
      <c r="B34" s="3">
        <v>45292</v>
      </c>
      <c r="C34" s="4">
        <v>560339543</v>
      </c>
      <c r="D34" s="1" t="s">
        <v>42</v>
      </c>
      <c r="E34" s="5">
        <f>(23.32/12)</f>
        <v>1.9433333333333334</v>
      </c>
      <c r="F34" s="1">
        <v>31</v>
      </c>
      <c r="G34" s="7">
        <f t="shared" si="6"/>
        <v>2.915</v>
      </c>
      <c r="H34" s="5">
        <f t="shared" si="7"/>
        <v>9.7166666666666665E-2</v>
      </c>
      <c r="I34" s="8">
        <f t="shared" si="3"/>
        <v>16878360.934398334</v>
      </c>
    </row>
    <row r="35" spans="2:9" x14ac:dyDescent="0.3">
      <c r="B35" s="3">
        <v>45323</v>
      </c>
      <c r="C35" s="4">
        <v>560339543</v>
      </c>
      <c r="D35" s="1" t="s">
        <v>41</v>
      </c>
      <c r="E35" s="5">
        <f>(23.31/12)</f>
        <v>1.9424999999999999</v>
      </c>
      <c r="F35" s="1">
        <v>22</v>
      </c>
      <c r="G35" s="7">
        <f t="shared" si="6"/>
        <v>2.9137499999999998</v>
      </c>
      <c r="H35" s="5">
        <f t="shared" si="7"/>
        <v>9.7124999999999989E-2</v>
      </c>
      <c r="I35" s="8">
        <f t="shared" si="3"/>
        <v>11973055.185052499</v>
      </c>
    </row>
    <row r="36" spans="2:9" x14ac:dyDescent="0.3">
      <c r="B36" s="3">
        <v>45352</v>
      </c>
      <c r="C36" s="4">
        <v>560339543</v>
      </c>
      <c r="D36" s="1" t="s">
        <v>43</v>
      </c>
      <c r="E36" s="5">
        <v>1.85</v>
      </c>
      <c r="F36" s="1">
        <v>31</v>
      </c>
      <c r="G36" s="7">
        <v>2.78</v>
      </c>
      <c r="H36" s="5">
        <v>0.09</v>
      </c>
      <c r="I36" s="8">
        <f t="shared" si="3"/>
        <v>15633473.249699999</v>
      </c>
    </row>
    <row r="37" spans="2:9" x14ac:dyDescent="0.3">
      <c r="B37" s="3">
        <v>45383</v>
      </c>
      <c r="C37" s="4">
        <v>560339543</v>
      </c>
      <c r="D37" s="1" t="s">
        <v>44</v>
      </c>
      <c r="E37" s="5">
        <v>2.76</v>
      </c>
      <c r="F37" s="1">
        <v>30</v>
      </c>
      <c r="G37" s="7">
        <v>4.1399999999999997</v>
      </c>
      <c r="H37" s="5">
        <v>0.14000000000000001</v>
      </c>
      <c r="I37" s="8">
        <f t="shared" si="3"/>
        <v>23534260.806000005</v>
      </c>
    </row>
    <row r="38" spans="2:9" x14ac:dyDescent="0.3">
      <c r="B38" s="3">
        <v>45413</v>
      </c>
      <c r="C38" s="4">
        <v>560339543</v>
      </c>
      <c r="D38" s="1" t="s">
        <v>45</v>
      </c>
      <c r="E38" s="5">
        <v>2.76</v>
      </c>
      <c r="F38" s="1">
        <v>31</v>
      </c>
      <c r="G38" s="7">
        <v>4.1399999999999997</v>
      </c>
      <c r="H38" s="5">
        <v>0.14000000000000001</v>
      </c>
      <c r="I38" s="8">
        <f t="shared" si="3"/>
        <v>24318736.166200005</v>
      </c>
    </row>
    <row r="39" spans="2:9" x14ac:dyDescent="0.3">
      <c r="B39" s="3">
        <v>45444</v>
      </c>
      <c r="C39" s="4">
        <v>560339543</v>
      </c>
      <c r="D39" s="1" t="s">
        <v>46</v>
      </c>
      <c r="E39" s="5">
        <v>2.76</v>
      </c>
      <c r="F39" s="1">
        <v>21</v>
      </c>
      <c r="G39" s="7">
        <v>4.1399999999999997</v>
      </c>
      <c r="H39" s="5">
        <v>0.14000000000000001</v>
      </c>
      <c r="I39" s="8">
        <f t="shared" si="3"/>
        <v>16473982.564200001</v>
      </c>
    </row>
    <row r="40" spans="2:9" x14ac:dyDescent="0.3">
      <c r="B40" s="3">
        <v>45474</v>
      </c>
      <c r="C40" s="4">
        <v>560339543</v>
      </c>
      <c r="D40" s="1" t="s">
        <v>47</v>
      </c>
      <c r="E40" s="5">
        <v>2.76</v>
      </c>
      <c r="F40" s="1">
        <v>15</v>
      </c>
      <c r="G40" s="7">
        <v>4.1399999999999997</v>
      </c>
      <c r="H40" s="5">
        <v>0.14000000000000001</v>
      </c>
      <c r="I40" s="8">
        <f t="shared" si="3"/>
        <v>11767130.403000003</v>
      </c>
    </row>
    <row r="41" spans="2:9" x14ac:dyDescent="0.3">
      <c r="B41" s="13"/>
      <c r="C41" s="13"/>
      <c r="D41" s="13"/>
      <c r="E41" s="13"/>
      <c r="F41" s="13"/>
      <c r="G41" s="13"/>
      <c r="H41" s="17" t="s">
        <v>33</v>
      </c>
      <c r="I41" s="18">
        <f>C26</f>
        <v>560339543</v>
      </c>
    </row>
    <row r="42" spans="2:9" x14ac:dyDescent="0.3">
      <c r="B42" s="13"/>
      <c r="C42" s="13"/>
      <c r="D42" s="13"/>
      <c r="E42" s="13"/>
      <c r="F42" s="13"/>
      <c r="G42" s="13"/>
      <c r="H42" s="19" t="s">
        <v>30</v>
      </c>
      <c r="I42" s="20">
        <f>SUM(I3:I35)</f>
        <v>485937469.36586434</v>
      </c>
    </row>
    <row r="43" spans="2:9" x14ac:dyDescent="0.3">
      <c r="B43" s="13"/>
      <c r="C43" s="13"/>
      <c r="D43" s="13"/>
      <c r="E43" s="13"/>
      <c r="F43" s="13"/>
      <c r="G43" s="13"/>
      <c r="H43" s="19" t="s">
        <v>31</v>
      </c>
      <c r="I43" s="20">
        <f>I41+I42</f>
        <v>1046277012.3658643</v>
      </c>
    </row>
    <row r="47" spans="2:9" x14ac:dyDescent="0.3">
      <c r="G47" s="21"/>
    </row>
  </sheetData>
  <mergeCells count="1">
    <mergeCell ref="B3:I3"/>
  </mergeCells>
  <phoneticPr fontId="7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81D7B-713A-49A7-BA25-F062E0CCB2BC}">
  <dimension ref="B2:I42"/>
  <sheetViews>
    <sheetView tabSelected="1" workbookViewId="0">
      <selection activeCell="J41" sqref="J41"/>
    </sheetView>
  </sheetViews>
  <sheetFormatPr baseColWidth="10" defaultRowHeight="14.4" x14ac:dyDescent="0.3"/>
  <cols>
    <col min="3" max="3" width="14.21875" customWidth="1"/>
    <col min="9" max="9" width="16.109375" customWidth="1"/>
  </cols>
  <sheetData>
    <row r="2" spans="2:9" x14ac:dyDescent="0.3">
      <c r="B2" s="14" t="s">
        <v>40</v>
      </c>
      <c r="C2" s="15"/>
      <c r="D2" s="15"/>
      <c r="E2" s="15"/>
      <c r="F2" s="15"/>
      <c r="G2" s="15"/>
      <c r="H2" s="15"/>
      <c r="I2" s="15"/>
    </row>
    <row r="3" spans="2:9" ht="26.4" x14ac:dyDescent="0.3">
      <c r="B3" s="16" t="s">
        <v>0</v>
      </c>
      <c r="C3" s="16" t="s">
        <v>1</v>
      </c>
      <c r="D3" s="16" t="s">
        <v>32</v>
      </c>
      <c r="E3" s="16" t="s">
        <v>2</v>
      </c>
      <c r="F3" s="16" t="s">
        <v>3</v>
      </c>
      <c r="G3" s="16" t="s">
        <v>4</v>
      </c>
      <c r="H3" s="16" t="s">
        <v>5</v>
      </c>
      <c r="I3" s="16" t="s">
        <v>6</v>
      </c>
    </row>
    <row r="4" spans="2:9" x14ac:dyDescent="0.3">
      <c r="B4" s="3">
        <v>44409</v>
      </c>
      <c r="C4" s="4">
        <v>324673042</v>
      </c>
      <c r="D4" s="1" t="s">
        <v>7</v>
      </c>
      <c r="E4" s="5">
        <v>1.4454916666666666</v>
      </c>
      <c r="F4" s="6">
        <v>20</v>
      </c>
      <c r="G4" s="7">
        <f t="shared" ref="G4:G34" si="0">(E4*1.5)</f>
        <v>2.1682375</v>
      </c>
      <c r="H4" s="5">
        <f t="shared" ref="H4:H17" si="1">(G4/30)</f>
        <v>7.2274583333333337E-2</v>
      </c>
      <c r="I4" s="8">
        <f t="shared" ref="I4:I39" si="2">((C4*(H4%*F4)))</f>
        <v>4693121.7660231665</v>
      </c>
    </row>
    <row r="5" spans="2:9" x14ac:dyDescent="0.3">
      <c r="B5" s="3">
        <v>44440</v>
      </c>
      <c r="C5" s="4">
        <v>324673042</v>
      </c>
      <c r="D5" s="1" t="s">
        <v>8</v>
      </c>
      <c r="E5" s="5">
        <v>1.4415916666666666</v>
      </c>
      <c r="F5" s="6">
        <v>30</v>
      </c>
      <c r="G5" s="7">
        <f t="shared" si="0"/>
        <v>2.1623874999999999</v>
      </c>
      <c r="H5" s="5">
        <f t="shared" si="1"/>
        <v>7.2079583333333336E-2</v>
      </c>
      <c r="I5" s="8">
        <f t="shared" si="2"/>
        <v>7020689.2760777501</v>
      </c>
    </row>
    <row r="6" spans="2:9" x14ac:dyDescent="0.3">
      <c r="B6" s="3">
        <v>44470</v>
      </c>
      <c r="C6" s="4">
        <v>324673042</v>
      </c>
      <c r="D6" s="1" t="s">
        <v>9</v>
      </c>
      <c r="E6" s="5">
        <v>1.4329250000000002</v>
      </c>
      <c r="F6" s="6">
        <v>31</v>
      </c>
      <c r="G6" s="7">
        <f t="shared" si="0"/>
        <v>2.1493875000000005</v>
      </c>
      <c r="H6" s="5">
        <f t="shared" si="1"/>
        <v>7.1646250000000009E-2</v>
      </c>
      <c r="I6" s="8">
        <f t="shared" si="2"/>
        <v>7211097.8399716765</v>
      </c>
    </row>
    <row r="7" spans="2:9" x14ac:dyDescent="0.3">
      <c r="B7" s="3">
        <v>44501</v>
      </c>
      <c r="C7" s="4">
        <v>324673042</v>
      </c>
      <c r="D7" s="1" t="s">
        <v>10</v>
      </c>
      <c r="E7" s="5">
        <v>1.4477666666666664</v>
      </c>
      <c r="F7" s="6">
        <v>30</v>
      </c>
      <c r="G7" s="7">
        <f t="shared" si="0"/>
        <v>2.1716499999999996</v>
      </c>
      <c r="H7" s="5">
        <f t="shared" si="1"/>
        <v>7.2388333333333318E-2</v>
      </c>
      <c r="I7" s="8">
        <f t="shared" si="2"/>
        <v>7050762.1165929986</v>
      </c>
    </row>
    <row r="8" spans="2:9" x14ac:dyDescent="0.3">
      <c r="B8" s="3">
        <v>44531</v>
      </c>
      <c r="C8" s="4">
        <v>324673042</v>
      </c>
      <c r="D8" s="1" t="s">
        <v>11</v>
      </c>
      <c r="E8" s="5">
        <v>1.4626083333333331</v>
      </c>
      <c r="F8" s="6">
        <v>31</v>
      </c>
      <c r="G8" s="7">
        <f t="shared" si="0"/>
        <v>2.1939124999999997</v>
      </c>
      <c r="H8" s="5">
        <f t="shared" si="1"/>
        <v>7.3130416666666656E-2</v>
      </c>
      <c r="I8" s="8">
        <f t="shared" si="2"/>
        <v>7360477.2009871909</v>
      </c>
    </row>
    <row r="9" spans="2:9" x14ac:dyDescent="0.3">
      <c r="B9" s="3">
        <v>44562</v>
      </c>
      <c r="C9" s="4">
        <v>324673042</v>
      </c>
      <c r="D9" s="1" t="s">
        <v>12</v>
      </c>
      <c r="E9" s="5">
        <v>1.4782083333333331</v>
      </c>
      <c r="F9" s="6">
        <v>31</v>
      </c>
      <c r="G9" s="7">
        <f t="shared" si="0"/>
        <v>2.2173124999999998</v>
      </c>
      <c r="H9" s="5">
        <f t="shared" si="1"/>
        <v>7.3910416666666659E-2</v>
      </c>
      <c r="I9" s="8">
        <f t="shared" si="2"/>
        <v>7438983.1425427906</v>
      </c>
    </row>
    <row r="10" spans="2:9" x14ac:dyDescent="0.3">
      <c r="B10" s="3">
        <v>44593</v>
      </c>
      <c r="C10" s="4">
        <v>324673042</v>
      </c>
      <c r="D10" s="1" t="s">
        <v>13</v>
      </c>
      <c r="E10" s="5">
        <v>1.5278249999999998</v>
      </c>
      <c r="F10" s="6">
        <v>28</v>
      </c>
      <c r="G10" s="7">
        <f t="shared" si="0"/>
        <v>2.2917374999999995</v>
      </c>
      <c r="H10" s="5">
        <f t="shared" si="1"/>
        <v>7.639124999999998E-2</v>
      </c>
      <c r="I10" s="8">
        <f t="shared" si="2"/>
        <v>6944610.2655110974</v>
      </c>
    </row>
    <row r="11" spans="2:9" x14ac:dyDescent="0.3">
      <c r="B11" s="3">
        <v>44621</v>
      </c>
      <c r="C11" s="4">
        <v>324673042</v>
      </c>
      <c r="D11" s="1" t="s">
        <v>14</v>
      </c>
      <c r="E11" s="5">
        <v>1.5409333333333335</v>
      </c>
      <c r="F11" s="6">
        <v>31</v>
      </c>
      <c r="G11" s="7">
        <f t="shared" si="0"/>
        <v>2.3114000000000003</v>
      </c>
      <c r="H11" s="5">
        <f t="shared" si="1"/>
        <v>7.704666666666668E-2</v>
      </c>
      <c r="I11" s="8">
        <f t="shared" si="2"/>
        <v>7754642.4492142675</v>
      </c>
    </row>
    <row r="12" spans="2:9" x14ac:dyDescent="0.3">
      <c r="B12" s="3">
        <v>44652</v>
      </c>
      <c r="C12" s="4">
        <v>324673042</v>
      </c>
      <c r="D12" s="1" t="s">
        <v>15</v>
      </c>
      <c r="E12" s="5">
        <v>1.5856749999999999</v>
      </c>
      <c r="F12" s="6">
        <v>30</v>
      </c>
      <c r="G12" s="7">
        <f t="shared" si="0"/>
        <v>2.3785124999999998</v>
      </c>
      <c r="H12" s="5">
        <f t="shared" si="1"/>
        <v>7.928375E-2</v>
      </c>
      <c r="I12" s="8">
        <f t="shared" si="2"/>
        <v>7722388.8881002488</v>
      </c>
    </row>
    <row r="13" spans="2:9" x14ac:dyDescent="0.3">
      <c r="B13" s="3">
        <v>44682</v>
      </c>
      <c r="C13" s="4">
        <v>324673042</v>
      </c>
      <c r="D13" s="1" t="s">
        <v>16</v>
      </c>
      <c r="E13" s="5">
        <v>1.6363750000000001</v>
      </c>
      <c r="F13" s="6">
        <v>31</v>
      </c>
      <c r="G13" s="7">
        <f t="shared" si="0"/>
        <v>2.4545625000000002</v>
      </c>
      <c r="H13" s="5">
        <f t="shared" si="1"/>
        <v>8.181875000000001E-2</v>
      </c>
      <c r="I13" s="8">
        <f t="shared" si="2"/>
        <v>8234946.1610926259</v>
      </c>
    </row>
    <row r="14" spans="2:9" x14ac:dyDescent="0.3">
      <c r="B14" s="3">
        <v>44713</v>
      </c>
      <c r="C14" s="4">
        <v>324673042</v>
      </c>
      <c r="D14" s="1" t="s">
        <v>17</v>
      </c>
      <c r="E14" s="5">
        <v>1.6890250000000002</v>
      </c>
      <c r="F14" s="6">
        <v>30</v>
      </c>
      <c r="G14" s="7">
        <f t="shared" si="0"/>
        <v>2.5335375000000004</v>
      </c>
      <c r="H14" s="5">
        <f t="shared" si="1"/>
        <v>8.4451250000000019E-2</v>
      </c>
      <c r="I14" s="8">
        <f t="shared" si="2"/>
        <v>8225713.271460752</v>
      </c>
    </row>
    <row r="15" spans="2:9" x14ac:dyDescent="0.3">
      <c r="B15" s="3">
        <v>44743</v>
      </c>
      <c r="C15" s="4">
        <v>324673042</v>
      </c>
      <c r="D15" s="1" t="s">
        <v>18</v>
      </c>
      <c r="E15" s="5">
        <v>1.7558666666666667</v>
      </c>
      <c r="F15" s="6">
        <v>31</v>
      </c>
      <c r="G15" s="7">
        <f t="shared" si="0"/>
        <v>2.6337999999999999</v>
      </c>
      <c r="H15" s="5">
        <f t="shared" si="1"/>
        <v>8.7793333333333334E-2</v>
      </c>
      <c r="I15" s="8">
        <f t="shared" si="2"/>
        <v>8836279.8662025332</v>
      </c>
    </row>
    <row r="16" spans="2:9" x14ac:dyDescent="0.3">
      <c r="B16" s="3">
        <v>44774</v>
      </c>
      <c r="C16" s="4">
        <v>324673042</v>
      </c>
      <c r="D16" s="1" t="s">
        <v>19</v>
      </c>
      <c r="E16" s="5">
        <v>1.8259583333333327</v>
      </c>
      <c r="F16" s="6">
        <v>31</v>
      </c>
      <c r="G16" s="7">
        <f t="shared" si="0"/>
        <v>2.7389374999999991</v>
      </c>
      <c r="H16" s="5">
        <f t="shared" si="1"/>
        <v>9.1297916666666631E-2</v>
      </c>
      <c r="I16" s="8">
        <f t="shared" si="2"/>
        <v>9189011.4230530374</v>
      </c>
    </row>
    <row r="17" spans="2:9" x14ac:dyDescent="0.3">
      <c r="B17" s="3">
        <v>44805</v>
      </c>
      <c r="C17" s="4">
        <v>324673042</v>
      </c>
      <c r="D17" s="1" t="s">
        <v>20</v>
      </c>
      <c r="E17" s="5">
        <v>1.9223749999999999</v>
      </c>
      <c r="F17" s="6">
        <v>30</v>
      </c>
      <c r="G17" s="7">
        <f t="shared" si="0"/>
        <v>2.8835625</v>
      </c>
      <c r="H17" s="5">
        <f t="shared" si="1"/>
        <v>9.6118750000000003E-2</v>
      </c>
      <c r="I17" s="8">
        <f t="shared" si="2"/>
        <v>9362150.0867212508</v>
      </c>
    </row>
    <row r="18" spans="2:9" x14ac:dyDescent="0.3">
      <c r="B18" s="3">
        <v>44835</v>
      </c>
      <c r="C18" s="4">
        <v>324673042</v>
      </c>
      <c r="D18" s="1" t="s">
        <v>21</v>
      </c>
      <c r="E18" s="5">
        <v>2.0045999999999999</v>
      </c>
      <c r="F18" s="6">
        <v>31</v>
      </c>
      <c r="G18" s="7">
        <f t="shared" si="0"/>
        <v>3.0068999999999999</v>
      </c>
      <c r="H18" s="5">
        <f>(G18/30)</f>
        <v>0.10023</v>
      </c>
      <c r="I18" s="8">
        <f t="shared" si="2"/>
        <v>10088013.489894601</v>
      </c>
    </row>
    <row r="19" spans="2:9" x14ac:dyDescent="0.3">
      <c r="B19" s="3">
        <v>44866</v>
      </c>
      <c r="C19" s="4">
        <v>324673042</v>
      </c>
      <c r="D19" s="1" t="s">
        <v>22</v>
      </c>
      <c r="E19" s="5">
        <v>2.0906166666666666</v>
      </c>
      <c r="F19" s="6">
        <v>30</v>
      </c>
      <c r="G19" s="7">
        <f t="shared" si="0"/>
        <v>3.1359249999999999</v>
      </c>
      <c r="H19" s="5">
        <f>(G19/30)</f>
        <v>0.10453083333333332</v>
      </c>
      <c r="I19" s="8">
        <f t="shared" si="2"/>
        <v>10181503.092338497</v>
      </c>
    </row>
    <row r="20" spans="2:9" x14ac:dyDescent="0.3">
      <c r="B20" s="3">
        <v>44896</v>
      </c>
      <c r="C20" s="4">
        <v>324673042</v>
      </c>
      <c r="D20" s="1" t="s">
        <v>23</v>
      </c>
      <c r="E20" s="5">
        <v>2.2999999999999998</v>
      </c>
      <c r="F20" s="6">
        <v>31</v>
      </c>
      <c r="G20" s="7">
        <f t="shared" si="0"/>
        <v>3.4499999999999997</v>
      </c>
      <c r="H20" s="5">
        <f t="shared" ref="H20:H21" si="3">(G20/30)</f>
        <v>0.11499999999999999</v>
      </c>
      <c r="I20" s="8">
        <f t="shared" si="2"/>
        <v>11574593.9473</v>
      </c>
    </row>
    <row r="21" spans="2:9" x14ac:dyDescent="0.3">
      <c r="B21" s="3">
        <v>44927</v>
      </c>
      <c r="C21" s="4">
        <v>324673042</v>
      </c>
      <c r="D21" s="1" t="s">
        <v>24</v>
      </c>
      <c r="E21" s="5">
        <v>2.4</v>
      </c>
      <c r="F21" s="6">
        <v>31</v>
      </c>
      <c r="G21" s="7">
        <f t="shared" si="0"/>
        <v>3.5999999999999996</v>
      </c>
      <c r="H21" s="5">
        <f t="shared" si="3"/>
        <v>0.11999999999999998</v>
      </c>
      <c r="I21" s="8">
        <f t="shared" si="2"/>
        <v>12077837.1624</v>
      </c>
    </row>
    <row r="22" spans="2:9" x14ac:dyDescent="0.3">
      <c r="B22" s="3">
        <v>44958</v>
      </c>
      <c r="C22" s="4">
        <v>324673042</v>
      </c>
      <c r="D22" s="1" t="s">
        <v>25</v>
      </c>
      <c r="E22" s="5">
        <f>(30.18/12)</f>
        <v>2.5150000000000001</v>
      </c>
      <c r="F22" s="9">
        <v>28</v>
      </c>
      <c r="G22" s="7">
        <f t="shared" si="0"/>
        <v>3.7725</v>
      </c>
      <c r="H22" s="5">
        <f>(G22/30)</f>
        <v>0.12575</v>
      </c>
      <c r="I22" s="8">
        <f t="shared" si="2"/>
        <v>11431737.80882</v>
      </c>
    </row>
    <row r="23" spans="2:9" x14ac:dyDescent="0.3">
      <c r="B23" s="3">
        <v>44986</v>
      </c>
      <c r="C23" s="4">
        <v>324673042</v>
      </c>
      <c r="D23" s="1" t="s">
        <v>26</v>
      </c>
      <c r="E23" s="1">
        <f>(30.84/12)</f>
        <v>2.57</v>
      </c>
      <c r="F23" s="1">
        <v>31</v>
      </c>
      <c r="G23" s="7">
        <f t="shared" si="0"/>
        <v>3.8549999999999995</v>
      </c>
      <c r="H23" s="5">
        <f>(G23/30)</f>
        <v>0.12849999999999998</v>
      </c>
      <c r="I23" s="8">
        <f t="shared" si="2"/>
        <v>12933350.628069997</v>
      </c>
    </row>
    <row r="24" spans="2:9" x14ac:dyDescent="0.3">
      <c r="B24" s="3">
        <v>45017</v>
      </c>
      <c r="C24" s="4">
        <v>324673042</v>
      </c>
      <c r="D24" s="1" t="s">
        <v>27</v>
      </c>
      <c r="E24" s="5">
        <f>(31.39/12)</f>
        <v>2.6158333333333332</v>
      </c>
      <c r="F24" s="1">
        <v>30</v>
      </c>
      <c r="G24" s="7">
        <f t="shared" si="0"/>
        <v>3.9237500000000001</v>
      </c>
      <c r="H24" s="5">
        <f>(G24/30)</f>
        <v>0.13079166666666667</v>
      </c>
      <c r="I24" s="8">
        <f t="shared" si="2"/>
        <v>12739358.485475</v>
      </c>
    </row>
    <row r="25" spans="2:9" x14ac:dyDescent="0.3">
      <c r="B25" s="3">
        <v>45047</v>
      </c>
      <c r="C25" s="4">
        <v>324673042</v>
      </c>
      <c r="D25" s="1" t="s">
        <v>28</v>
      </c>
      <c r="E25" s="5">
        <f>(30.27/12)</f>
        <v>2.5225</v>
      </c>
      <c r="F25" s="1">
        <v>31</v>
      </c>
      <c r="G25" s="7">
        <f t="shared" si="0"/>
        <v>3.7837499999999999</v>
      </c>
      <c r="H25" s="5">
        <f>(G25/30)</f>
        <v>0.12612499999999999</v>
      </c>
      <c r="I25" s="8">
        <f t="shared" si="2"/>
        <v>12694310.100897498</v>
      </c>
    </row>
    <row r="26" spans="2:9" x14ac:dyDescent="0.3">
      <c r="B26" s="3">
        <v>45078</v>
      </c>
      <c r="C26" s="4">
        <v>324673042</v>
      </c>
      <c r="D26" s="1" t="s">
        <v>29</v>
      </c>
      <c r="E26" s="1">
        <f>(44.64/30)</f>
        <v>1.488</v>
      </c>
      <c r="F26" s="1">
        <v>28</v>
      </c>
      <c r="G26" s="7">
        <f t="shared" si="0"/>
        <v>2.2320000000000002</v>
      </c>
      <c r="H26" s="5">
        <f>(G26/30)</f>
        <v>7.4400000000000008E-2</v>
      </c>
      <c r="I26" s="8">
        <f t="shared" si="2"/>
        <v>6763588.8109440012</v>
      </c>
    </row>
    <row r="27" spans="2:9" x14ac:dyDescent="0.3">
      <c r="B27" s="3">
        <v>45108</v>
      </c>
      <c r="C27" s="4">
        <v>324673042</v>
      </c>
      <c r="D27" s="1" t="s">
        <v>35</v>
      </c>
      <c r="E27" s="1">
        <f>(44.04/30)</f>
        <v>1.468</v>
      </c>
      <c r="F27" s="1">
        <v>31</v>
      </c>
      <c r="G27" s="7">
        <f t="shared" si="0"/>
        <v>2.202</v>
      </c>
      <c r="H27" s="5">
        <f t="shared" ref="H27:H34" si="4">(G27/30)</f>
        <v>7.3399999999999993E-2</v>
      </c>
      <c r="I27" s="8">
        <f t="shared" si="2"/>
        <v>7387610.3976680003</v>
      </c>
    </row>
    <row r="28" spans="2:9" x14ac:dyDescent="0.3">
      <c r="B28" s="3">
        <v>45139</v>
      </c>
      <c r="C28" s="4">
        <v>324673042</v>
      </c>
      <c r="D28" s="1" t="s">
        <v>34</v>
      </c>
      <c r="E28" s="10">
        <f>(43.13/30)</f>
        <v>1.4376666666666666</v>
      </c>
      <c r="F28" s="1">
        <v>31</v>
      </c>
      <c r="G28" s="7">
        <f t="shared" si="0"/>
        <v>2.1564999999999999</v>
      </c>
      <c r="H28" s="5">
        <f t="shared" si="4"/>
        <v>7.1883333333333327E-2</v>
      </c>
      <c r="I28" s="8">
        <f t="shared" si="2"/>
        <v>7234959.9557543332</v>
      </c>
    </row>
    <row r="29" spans="2:9" x14ac:dyDescent="0.3">
      <c r="B29" s="3">
        <v>45170</v>
      </c>
      <c r="C29" s="4">
        <v>324673042</v>
      </c>
      <c r="D29" s="1" t="s">
        <v>36</v>
      </c>
      <c r="E29" s="11">
        <f>(42.05/30)</f>
        <v>1.4016666666666666</v>
      </c>
      <c r="F29" s="1">
        <v>30</v>
      </c>
      <c r="G29" s="7">
        <f t="shared" si="0"/>
        <v>2.1025</v>
      </c>
      <c r="H29" s="5">
        <f t="shared" si="4"/>
        <v>7.0083333333333331E-2</v>
      </c>
      <c r="I29" s="8">
        <f t="shared" si="2"/>
        <v>6826250.7080499995</v>
      </c>
    </row>
    <row r="30" spans="2:9" x14ac:dyDescent="0.3">
      <c r="B30" s="3">
        <v>45200</v>
      </c>
      <c r="C30" s="4">
        <v>324673042</v>
      </c>
      <c r="D30" s="1" t="s">
        <v>37</v>
      </c>
      <c r="E30" s="1">
        <f>(37.8/12)</f>
        <v>3.15</v>
      </c>
      <c r="F30" s="1">
        <v>31</v>
      </c>
      <c r="G30" s="7">
        <f t="shared" si="0"/>
        <v>4.7249999999999996</v>
      </c>
      <c r="H30" s="5">
        <f t="shared" si="4"/>
        <v>0.1575</v>
      </c>
      <c r="I30" s="8">
        <f t="shared" si="2"/>
        <v>15852161.27565</v>
      </c>
    </row>
    <row r="31" spans="2:9" x14ac:dyDescent="0.3">
      <c r="B31" s="12">
        <v>45231</v>
      </c>
      <c r="C31" s="4">
        <v>324673042</v>
      </c>
      <c r="D31" s="1" t="s">
        <v>38</v>
      </c>
      <c r="E31" s="5">
        <f>(36.28/12)</f>
        <v>3.0233333333333334</v>
      </c>
      <c r="F31" s="2">
        <v>30</v>
      </c>
      <c r="G31" s="7">
        <f t="shared" si="0"/>
        <v>4.5350000000000001</v>
      </c>
      <c r="H31" s="5">
        <f t="shared" si="4"/>
        <v>0.15116666666666667</v>
      </c>
      <c r="I31" s="8">
        <f t="shared" si="2"/>
        <v>14723922.454700001</v>
      </c>
    </row>
    <row r="32" spans="2:9" x14ac:dyDescent="0.3">
      <c r="B32" s="12">
        <v>45261</v>
      </c>
      <c r="C32" s="4">
        <v>324673042</v>
      </c>
      <c r="D32" s="1" t="s">
        <v>39</v>
      </c>
      <c r="E32" s="5">
        <f>(35.56/12)</f>
        <v>2.9633333333333334</v>
      </c>
      <c r="F32" s="2">
        <v>11</v>
      </c>
      <c r="G32" s="7">
        <f t="shared" si="0"/>
        <v>4.4450000000000003</v>
      </c>
      <c r="H32" s="5">
        <f t="shared" si="4"/>
        <v>0.14816666666666667</v>
      </c>
      <c r="I32" s="8">
        <f t="shared" si="2"/>
        <v>5291629.4628633335</v>
      </c>
    </row>
    <row r="33" spans="2:9" x14ac:dyDescent="0.3">
      <c r="B33" s="3">
        <v>45292</v>
      </c>
      <c r="C33" s="4">
        <v>324673042</v>
      </c>
      <c r="D33" s="1" t="s">
        <v>42</v>
      </c>
      <c r="E33" s="5">
        <f>(23.32/12)</f>
        <v>1.9433333333333334</v>
      </c>
      <c r="F33" s="1">
        <v>31</v>
      </c>
      <c r="G33" s="7">
        <f t="shared" si="0"/>
        <v>2.915</v>
      </c>
      <c r="H33" s="5">
        <f t="shared" si="4"/>
        <v>9.7166666666666665E-2</v>
      </c>
      <c r="I33" s="8">
        <f t="shared" si="2"/>
        <v>9779693.1467766669</v>
      </c>
    </row>
    <row r="34" spans="2:9" x14ac:dyDescent="0.3">
      <c r="B34" s="3">
        <v>45323</v>
      </c>
      <c r="C34" s="4">
        <v>324673042</v>
      </c>
      <c r="D34" s="1" t="s">
        <v>41</v>
      </c>
      <c r="E34" s="5">
        <f>(23.31/12)</f>
        <v>1.9424999999999999</v>
      </c>
      <c r="F34" s="1">
        <v>22</v>
      </c>
      <c r="G34" s="7">
        <f t="shared" si="0"/>
        <v>2.9137499999999998</v>
      </c>
      <c r="H34" s="5">
        <f t="shared" si="4"/>
        <v>9.7124999999999989E-2</v>
      </c>
      <c r="I34" s="8">
        <f t="shared" si="2"/>
        <v>6937451.2249349989</v>
      </c>
    </row>
    <row r="35" spans="2:9" x14ac:dyDescent="0.3">
      <c r="B35" s="3">
        <v>45352</v>
      </c>
      <c r="C35" s="4">
        <v>324673042</v>
      </c>
      <c r="D35" s="1" t="s">
        <v>43</v>
      </c>
      <c r="E35" s="5">
        <v>1.85</v>
      </c>
      <c r="F35" s="1">
        <v>31</v>
      </c>
      <c r="G35" s="7">
        <v>2.78</v>
      </c>
      <c r="H35" s="5">
        <v>0.09</v>
      </c>
      <c r="I35" s="8">
        <f t="shared" si="2"/>
        <v>9058377.8717999998</v>
      </c>
    </row>
    <row r="36" spans="2:9" x14ac:dyDescent="0.3">
      <c r="B36" s="3">
        <v>45383</v>
      </c>
      <c r="C36" s="4">
        <v>324673042</v>
      </c>
      <c r="D36" s="1" t="s">
        <v>44</v>
      </c>
      <c r="E36" s="5">
        <v>2.76</v>
      </c>
      <c r="F36" s="1">
        <v>30</v>
      </c>
      <c r="G36" s="7">
        <v>4.1399999999999997</v>
      </c>
      <c r="H36" s="5">
        <v>0.14000000000000001</v>
      </c>
      <c r="I36" s="8">
        <f t="shared" si="2"/>
        <v>13636267.764000002</v>
      </c>
    </row>
    <row r="37" spans="2:9" x14ac:dyDescent="0.3">
      <c r="B37" s="3">
        <v>45413</v>
      </c>
      <c r="C37" s="4">
        <v>324673042</v>
      </c>
      <c r="D37" s="1" t="s">
        <v>45</v>
      </c>
      <c r="E37" s="5">
        <v>2.76</v>
      </c>
      <c r="F37" s="1">
        <v>31</v>
      </c>
      <c r="G37" s="7">
        <v>4.1399999999999997</v>
      </c>
      <c r="H37" s="5">
        <v>0.14000000000000001</v>
      </c>
      <c r="I37" s="8">
        <f t="shared" si="2"/>
        <v>14090810.022800002</v>
      </c>
    </row>
    <row r="38" spans="2:9" x14ac:dyDescent="0.3">
      <c r="B38" s="3">
        <v>45444</v>
      </c>
      <c r="C38" s="4">
        <v>324673042</v>
      </c>
      <c r="D38" s="1" t="s">
        <v>46</v>
      </c>
      <c r="E38" s="5">
        <v>2.76</v>
      </c>
      <c r="F38" s="1">
        <v>21</v>
      </c>
      <c r="G38" s="7">
        <v>4.1399999999999997</v>
      </c>
      <c r="H38" s="5">
        <v>0.14000000000000001</v>
      </c>
      <c r="I38" s="8">
        <f t="shared" si="2"/>
        <v>9545387.4348000009</v>
      </c>
    </row>
    <row r="39" spans="2:9" x14ac:dyDescent="0.3">
      <c r="B39" s="3">
        <v>45474</v>
      </c>
      <c r="C39" s="4">
        <v>324673042</v>
      </c>
      <c r="D39" s="1" t="s">
        <v>47</v>
      </c>
      <c r="E39" s="5">
        <v>2.76</v>
      </c>
      <c r="F39" s="1">
        <v>15</v>
      </c>
      <c r="G39" s="7">
        <v>4.1399999999999997</v>
      </c>
      <c r="H39" s="5">
        <v>0.14000000000000001</v>
      </c>
      <c r="I39" s="8">
        <f t="shared" si="2"/>
        <v>6818133.8820000011</v>
      </c>
    </row>
    <row r="40" spans="2:9" x14ac:dyDescent="0.3">
      <c r="B40" s="13"/>
      <c r="C40" s="13"/>
      <c r="D40" s="13"/>
      <c r="E40" s="13"/>
      <c r="F40" s="13"/>
      <c r="G40" s="13"/>
      <c r="H40" s="17" t="s">
        <v>33</v>
      </c>
      <c r="I40" s="18">
        <f>C25</f>
        <v>324673042</v>
      </c>
    </row>
    <row r="41" spans="2:9" x14ac:dyDescent="0.3">
      <c r="B41" s="13"/>
      <c r="C41" s="13"/>
      <c r="D41" s="13"/>
      <c r="E41" s="13"/>
      <c r="F41" s="13"/>
      <c r="G41" s="13"/>
      <c r="H41" s="19" t="s">
        <v>30</v>
      </c>
      <c r="I41" s="20">
        <f>SUM(I2:I34)</f>
        <v>281562845.90608829</v>
      </c>
    </row>
    <row r="42" spans="2:9" x14ac:dyDescent="0.3">
      <c r="B42" s="13"/>
      <c r="C42" s="13"/>
      <c r="D42" s="13"/>
      <c r="E42" s="13"/>
      <c r="F42" s="13"/>
      <c r="G42" s="13"/>
      <c r="H42" s="19" t="s">
        <v>31</v>
      </c>
      <c r="I42" s="20">
        <f>I40+I41</f>
        <v>606235887.90608835</v>
      </c>
    </row>
  </sheetData>
  <mergeCells count="1">
    <mergeCell ref="B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AmparoCumplimiento</vt:lpstr>
      <vt:lpstr>AmparoAnticipo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Jcpo</dc:creator>
  <cp:lastModifiedBy>juana carolina pernia osorio</cp:lastModifiedBy>
  <dcterms:created xsi:type="dcterms:W3CDTF">2023-06-28T13:54:02Z</dcterms:created>
  <dcterms:modified xsi:type="dcterms:W3CDTF">2024-07-10T15:57:40Z</dcterms:modified>
</cp:coreProperties>
</file>