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ERCILA VALLEJO CAPERA/"/>
    </mc:Choice>
  </mc:AlternateContent>
  <xr:revisionPtr revIDLastSave="1" documentId="8_{E023F783-F109-465F-865C-5EA911BBDAC1}" xr6:coauthVersionLast="47" xr6:coauthVersionMax="47" xr10:uidLastSave="{8A70B27B-47A3-4D55-A193-BDA616EA48CB}"/>
  <bookViews>
    <workbookView xWindow="-110" yWindow="-110" windowWidth="19420" windowHeight="10300" firstSheet="1" activeTab="4" xr2:uid="{00000000-000D-0000-FFFF-FFFF00000000}"/>
  </bookViews>
  <sheets>
    <sheet name="GENERALES NOTA 322" sheetId="5" r:id="rId1"/>
    <sheet name="GENERALES NOTA 321" sheetId="10" r:id="rId2"/>
    <sheet name="GENERALES  NOTA 324" sheetId="11" r:id="rId3"/>
    <sheet name="GENERALES NOTA 325" sheetId="14" r:id="rId4"/>
    <sheet name="CONCEPTO CONCILIACIÓN 330" sheetId="16" r:id="rId5"/>
    <sheet name="Hoja1" sheetId="15" state="hidden" r:id="rId6"/>
    <sheet name="Hoja2" sheetId="6" state="hidden" r:id="rId7"/>
  </sheets>
  <externalReferences>
    <externalReference r:id="rId8"/>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6" l="1"/>
  <c r="H22" i="16" s="1"/>
  <c r="H24" i="16" s="1"/>
  <c r="G20" i="16"/>
  <c r="G22" i="16" s="1"/>
  <c r="G24" i="16" s="1"/>
  <c r="F20" i="16"/>
  <c r="F22" i="16" s="1"/>
  <c r="F24" i="16" s="1"/>
  <c r="E20" i="16"/>
  <c r="E22" i="16" s="1"/>
  <c r="E24" i="16" s="1"/>
  <c r="D20" i="16"/>
  <c r="D22" i="16" s="1"/>
  <c r="D24" i="16" s="1"/>
  <c r="H19" i="16"/>
  <c r="H21" i="16" s="1"/>
  <c r="H23" i="16" s="1"/>
  <c r="G19" i="16"/>
  <c r="G21" i="16" s="1"/>
  <c r="G23" i="16" s="1"/>
  <c r="F19" i="16"/>
  <c r="F21" i="16" s="1"/>
  <c r="F23" i="16" s="1"/>
  <c r="E19" i="16"/>
  <c r="E21" i="16" s="1"/>
  <c r="E23" i="16" s="1"/>
  <c r="D19" i="16"/>
  <c r="D21" i="16" s="1"/>
  <c r="D23" i="16" s="1"/>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<sst xmlns="http://schemas.openxmlformats.org/spreadsheetml/2006/main" count="221" uniqueCount="164">
  <si>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</si>
  <si>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</si>
  <si>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</si>
  <si>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</si>
  <si>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</si>
  <si>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</si>
  <si>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</si>
  <si>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</si>
  <si>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</si>
  <si>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</si>
  <si>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</si>
  <si>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</si>
  <si>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</si>
  <si>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</si>
  <si>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</si>
  <si>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</si>
  <si>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</si>
  <si>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</si>
  <si>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</si>
  <si>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</si>
  <si>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</si>
  <si>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</si>
  <si>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</si>
  <si>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</si>
  <si>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</si>
  <si>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</si>
  <si>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</si>
  <si>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</si>
  <si>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</si>
  <si>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</si>
  <si>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</si>
  <si>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</si>
  <si>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</si>
  <si>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</si>
  <si>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</si>
  <si>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</si>
  <si>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</si>
  <si>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</si>
  <si>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</si>
  <si>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</si>
  <si>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</si>
  <si>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</si>
  <si>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</si>
  <si>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</si>
  <si>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</si>
  <si>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</si>
  <si>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</si>
  <si>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</si>
  <si>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</si>
  <si>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</si>
  <si>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</si>
  <si>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</si>
  <si>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</si>
  <si>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</si>
  <si>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</si>
  <si>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</si>
  <si>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</si>
  <si>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</si>
  <si>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</si>
  <si>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</si>
  <si>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</si>
  <si>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</si>
  <si>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</si>
  <si>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</si>
  <si>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</si>
  <si>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</si>
  <si>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</si>
  <si>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</si>
  <si>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</si>
  <si>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</si>
  <si>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</si>
  <si>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</si>
  <si>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</si>
  <si>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</si>
  <si>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</si>
  <si>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</si>
  <si>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</si>
  <si>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</si>
  <si>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</si>
  <si>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</si>
  <si>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</si>
  <si>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</si>
  <si>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</si>
  <si>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</si>
  <si>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</si>
  <si>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</si>
  <si>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</si>
  <si>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</si>
  <si>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</si>
  <si>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</si>
  <si>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</si>
  <si>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</si>
  <si>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</si>
  <si>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</si>
  <si>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</si>
  <si>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</si>
  <si>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</si>
  <si>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</si>
  <si>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</si>
  <si>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</si>
  <si>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</si>
  <si>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</si>
  <si>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</si>
  <si>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</si>
  <si>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</si>
  <si>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</si>
  <si>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</si>
  <si>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</si>
  <si>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</si>
  <si>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</si>
  <si>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</si>
  <si>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</si>
  <si>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</si>
  <si>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</si>
  <si>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</si>
  <si>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</si>
  <si>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</si>
  <si>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</si>
  <si>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</si>
  <si>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</si>
  <si>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</si>
  <si>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</si>
  <si>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</si>
  <si>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</si>
  <si>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</si>
  <si>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</si>
  <si>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</si>
  <si>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</si>
  <si>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</si>
  <si>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</si>
  <si>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</si>
  <si>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</si>
  <si>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</si>
  <si>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</si>
  <si>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</si>
  <si>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</si>
  <si>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18001310300120210045400</t>
  </si>
  <si>
    <t>JUZGADO 01 CIVIL DEL CIRCUITO DE FLORENCIA</t>
  </si>
  <si>
    <t>EMPRESA DE SERVICIOS DE FLORENCIA ESP
GEMMA STRAUB CADENA</t>
  </si>
  <si>
    <t>ERCILIA VALLEJO CAPERA</t>
  </si>
  <si>
    <t>15 DE JUNIO DE 2020</t>
  </si>
  <si>
    <t>SIN INFORMACIÓN</t>
  </si>
  <si>
    <t>19 DE AGOSTO DE 2021</t>
  </si>
  <si>
    <t>BÁSICO TODO RIESGO INCENDIO</t>
  </si>
  <si>
    <t>1. La señora Ercilia Vallejo Capera es propietaria del Estableciiento de comercio "Almacen Todo a mil y algo más" ubicado en la carrera 12 No. 14-29 de Florencia. 
2. El 15 de junio de 2020, se presntó un incendio estructural en la Carrera 12 entre las calles 14 y 15, donde se vieron comprometidas las edificaciones donde funcionaban SERVAF S.A. E.S.P. y el "Almacen Todo a mil y algo más". 
3. Las instalaciones de la sociedad SERVAF S.A E.S.P. presentaban fallas eleéctricas ante las deficiencias estructurales y practicas indebidas de electrotecnia. 
4. Afirma la parte demandante que resulta claro e inobjetable que la conflagración tuvo origen en las instalaciones de SERVAF S.A  E.S.P., como quiera que de las pruebas recaudadas se observa que la conflagración se produjo en el área de sistemas de SERVAF S.A. E.S.P. 
5. Con anterioridad a la conflagración, el sistema eléctrico de SERVAF S.A. E.S.P. había presentado fallas eléctricas 
6. El sistema eléctrico de SERVAF S.A. E.S.P. nunca ha estado certificado. 
7. El Benmérito Cuerpo de Bomberos Voluntarios de Florencia indicó en el "informe incendio estrctural 15 de junio de 2020, entre Carrera 12, Calle 14 y 15 Barrio Centro de Florencia Caquetá" que el sistema eléctrico del segundo piso de la edificación donde funcioba SERVAF S.A. E.S.P. no estaba canalizado o entubado. 
8. El sistema de cableado del primer piso de SERVAF S.A. E.S.P. se encontraba fuera de las tuberías de protección. 
9. En las cajas de control eléctrico de las instalaciones de SERVAF S.A. E.S.P. eran almacenados tarros de pintura, además de lo cual, había cableado aprisionado con los bordes afectando mecánicamente los aislantes y conductores. 
10. Afirma la parte actora que el incendio se produjo por malas prácticas y manipulación de las redes eléctricas. 
11. La sociedad SERVAF S.A. E.S.P realizó retiro de implementos de la escena de la conflagración sin mediar autorización de la Fiscalía General de la Nación. Además de lo cual, se presentó una manipulación de la caja de control eléctrico, ante la extracción de disyuntores y cambio de postura de los mismos. 
12. Indica la parte actora que en razón al incendio sufriópérdidas materiales en razón a la destrucción de los insumos del establecimiento de comercio, la imposibilidad de percibir una renta de la actividad económica y la pérdida de oportunidad positiva derivda de la destrucción total del establecimiento de comercio</t>
  </si>
  <si>
    <t>Pérdida de oportunidad</t>
  </si>
  <si>
    <t>GEMMA STRAUB CADENA</t>
  </si>
  <si>
    <t>022091721/0</t>
  </si>
  <si>
    <t>01 DE MARZO DE 2022</t>
  </si>
  <si>
    <t>23 DE MAYO DE 2024</t>
  </si>
  <si>
    <t>APJ31068 - 91871515</t>
  </si>
  <si>
    <t>Como liquidación objetiva de perjuicios se llegó al total de $95.000.000. A este valor se llegó de la siguiente manera:
1. Daño emergente: Con ocasión a la pérdida patrimonial sufrida por la señor Ercilia Vallejo Capera en razón a la incineración de la totalidad de los bienes que se encontraban en el lugar de funcionamiento del ALMACÉN TODO A MIL Y ALGO MÁS, se tendrá en cuenta la suma de $337.555.200 correspondiente al valor de los bienes que fueron sufragados por la demandante en el período comprendido entre los meses de enero y junio del año 2020, según consta en los soportes de información contable del establecimiento de comercio. 
Se tendrá en cuenta la suma de $20.563.200 por concepto de honorarios pagados a la Compañía Seguridad Ambiental Calidad y Salud SAS, por la elaboración del informe técnico de gestión de campo del origen del incendio, lo cual se acredita con las facturas allegadas al plenario.
Se tendrá en cuenta la suma de $7.000.000 por concepto de honorarios pagados por el trabajo de investigación efectuado por Aris Rincón, lo cual se acredita con el certificado que obra en el expediente.
No se tendrá en cuenta la suma de $3.000.000 solicitada por el demanda que aduce haber pagado por concepto de honorarios al perito William Robledo Giraldo para efectos de la elaboración de la experticia “cálculo de daño emergente y lucro cesante”, lo anterior debido a que no obra dentro del expediente documental que acredite el pago efectivo de este concepto.
2. Lucro cesante: Debe señalarse que a la fecha no contamos con el material probatorio suficiente para estimar el lucro cesante que solicita la demandante. No obstante, en virtud del Dictamen Pericial aportado por esta, se tendrá en cuenta la suma de $60.348.762, toda vez que se calculó con base en los flujos de caja dejados de percibir por el negocio no ejecutado.
Debe precisarse que si bien la póliza de seguro no presta cobertura material respecto a la tipología de lucro cesante, debido a que en la cláusula segunda del condicionado general de la Póliza de Seguro MYPIME 022091721 se estipuló de forma expresa que la exclusión de la pérdida y cualquier tipo de daño, costo o gasto que haya sido causada directa o indirectamente como consecuencia de o en conexión de alguno de los eventos amparados, como el incendio y que así haya contribuido a la causación del lucro cesante. Lo cierto es que la exclusión se encuentra en la página número 13 de la póliza, por lo que existe la posibilidad de que la misma sea declarada ineficaz.
3. Pérdida de oportunidad: No se reconocerá ningún valor por pérdida de oportunidad en tanto la indemnización pretendida fue solicitada como una tipología de daño inmaterial autónoma a las reconocidas por la jurisprudencia. Circunstancia que desconoce la categoría jurídica del concepto en mención. Ahora bien, teniendo en cuenta que la parte demandante solicitó el reconocimiento de los perjuicios ocasionados con la frustración de la posibilidad “de recibir un beneficio o utilidad derivada del desarrollo del objeto de dicho establecimiento”, esto es, ALMACÉN TODO A MIL Y ALGO MÁS, debe decirse que no se reconocerá́ ningún valor, en tanto no se demostró́ cuál fue la oportunidad concreta frustrada, la consecuencia económica de la pérdida de la oportunidad,  ni la correspondencia con una tipología de perjuicio.
4. Daño moral: No se reconocerá suma alguna a título de daño moral, toda vez que la póliza de seguro no presta cobertura material respecto a los daños extrapatrimoniales. En este sentido, se debe tener en cuenta que el alcance de la cobertura otorgada a los daños materiales y personales con motivo a la responsabilidad civil extracontractual en la que incurra el asegurado. En consecuencia, dado que el daño moral no se enmarca dentro de las categorías de daño material y daño personal, la Póliza de Seguro MYPIME 022091721 no presta cobertura material. Adicionalmente el daño moral por perdida material debe ser acreditado en los términos de la Sentencia SC7637-2014 de la Corte Suprema de Justicia. Debido a lo anterior, no se reconocerá ninguna suma por este concepto. 
5. Valor asegurado: Teniendo en cuenta que la liquidación objetiva de pretensiones asciende a la suma de $425.467.162  y que el valor asegurado es $100.000.000. Deberá tenerse en cuenta como liquidación objetiva de pretensiones el valor máximo asegurado, esto es, $100.000.000
6. Deducible: Del monto de la indemnización $100.000.000, se descuenta el deducible correspondiente al 5% del valor de la pérdida, esto es, $5.000.000.</t>
  </si>
  <si>
    <t>La contingencia se califica como EVENTUAL en tanto la Póliza de Seguro MYPIME 02209172 presta cobertura material y temporal. Sin embargo dependerá del debate probatorio confirmar o desvirtuar la responsabilidad civil que se le está imputando a la asegurada. 
Lo primero que debe tomarse en consideración es que la Póliza de Seguro MYPIME 022091721,  cuyo tomador y asegurada es la señora Gemma Straub Cadena, presta cobertura material y temporal de conformidad con los hechos y pretensiones expuestas en el líbelo de la demanda. Frente a la cobertura temporal, debe señalarse que el incendio tuvo lugar el 15 de junio de 2020,  es decir que tuvo lugar dentro de la vigencia de la Póliza comprendida entre el 12 de mayo de 2017 hasta  el 11 de mayo de 2021. Aunado a ello, presta cobertura material en tanto ampara la responsabilidad civil extracontractual, pretensión que se le endilga a la señora Straub Cadena. Sin perjuicio de lo anterior, debe ponerse de presente que si bien en el escrito de contestación a la reforma de la demanda se propuso la excepción de nulidad relativa por el incumplimiento de garantías por parte de la asegurada, se pone de presente que la circunstancia aludida fue saneada por la compañía mediante el pago de la reclamación realizada por el amparo de incendio. 
Por otro lado, frente a la responsabilidad de la asegurada, debe decirse que existen elementos de prueba que deberán ser valorados por el juez a fin de determinar si hubo o no responsabilidad civil de Gemma Straub Cadena en el incendio de la edificación de la Carrera 12 No. 14 – 29, donde se encontraba en funcionamiento el ALMACÉN TODO A MIL Y ALGO MÁS. Por una parte, debe tenerse en cuenta que en las conclusiones del dictamen pericial allegado por la parte actora se indica que no existe certeza para indicar que el incendio se inició por una falla eléctrica. No obstante, se deja constancia acerca de la existencia de falencias en el sistema eléctrico, consistentes con el acta de registro y asistencia al lugar de los hechos por el Benemérito Cuerpo de Bomberos Voluntarios, en la cual se indica que la propiedad de Gemma Straub Cadena contaba con deficiencias en el sistema eléctrico como quiera que no se encontraba canalizado ni entubado. Además de lo anterior, se acreditó que el sistema eléctrico no había sido objeto de modificaciones por un término superior a un lustro. Por lo anterior, es claro que dependerá del debate probatorio, en particular de los dictámenes periciales determinar la causa de la conflagración para confirmar o desvirtuar la responsabilidad civil que se le está imputando a la señora Straub Cadena.  
Lo anterior, sin perjuicio del carácter contingente del proceso.</t>
  </si>
  <si>
    <t>24 DE JUNIO DE 2024</t>
  </si>
  <si>
    <t>EXCEPCIONES FRENTE AL LLAMAMIENTO EN GARANTÍA
1. NO EXISTE OBLIGACIÓN INDEMNIZATORIA A CARGO DE ALLIANZ SEGUROS S.A. TODA VEZ QUE NO SE HA REALIZADO EL RIESGO ASEGURADO EN LA PÓLIZA 020091721
2. FALTA DE COBERTURA MATERIAL DE LOS PERJUICIOS EXTRAPATRIMONIALES EN LA PÓLIZA 020091721
3. EL LUCRO CESANTE REPRESENTA UN RIESGO EXPRESAMENTE EXCLUIDO EN LA COBERTURA DE LA PÓLIZA 020091721
4. INCUMPLIMIENTO DE LAS GARANTÍAS PACTADAS. APLICACIÓN DEL ARTÍCULO 1061 DEL CÓDIGO DE COMERCIO
5. LA CULPA GRAVE REPRESENTA UN RIESGO EXPRESAMENTE EXCLUIDO EN LA COBERTURA DE LA PÓLIZA 020091721
6. CARÁCTER MERAMENTE INDEMNIZATORIO QUE REVISTEN LOS CONTRATOS DE SEGUROS
7. EN CUALQUIER CASO, DE NINGUNA FORMA SE PODRÁ EXCEDER EL LÍMITE DEL VALOR ASEGURADO EN LA PÓLIZA 020091721
8. LÍMITES MÁXIMOS DE RESPONSABILIDAD DE LA ASEGURADORA EN LO ATINENTE AL DEDUCIBLE EN LA PÓLIZA 020091721
9. PRESCRIPCIÓN DE LAS ACCIONES DERIVADAS DEL CONTRATO DE SEGURO
10. DISPONIBILIDAD DE VALOR ASEGURADO
11. GENERICA E INOMINDA</t>
  </si>
  <si>
    <t>Estimada doctora María Tatiana, de acuerdo a la llamada efectuada el día 25/jul/2024, se realizó la modificación en la casila 17 «Valor contingencia», para que el valor de $95 millones sea el que se refleje en el informe.</t>
  </si>
  <si>
    <t xml:space="preserve">CONCEPTO DE CONCILIACIÓN 330 </t>
  </si>
  <si>
    <t xml:space="preserve">SUMA SOLICITADA </t>
  </si>
  <si>
    <t>COMENTARIOS ABOGADO EXTERNO</t>
  </si>
  <si>
    <t>AUTORIZACIÓN COMPAÑÍA SUMA</t>
  </si>
  <si>
    <t xml:space="preserve">AUTORIZACIÓN COMPAÑÍA COMENTARIOS </t>
  </si>
  <si>
    <t>091871515 - Apl. 82501</t>
  </si>
  <si>
    <t>Dra. de acuerdo con tu requerimiento, remitimos concepto 330, aclarando que se cargó previamente, el auto que reprogramó fecha de audiencia pruebas para el 25 febrero del 2025 a las 9:00 am.
- Es esta audiencia no se necesita representante legal y teniendo en cuenta que la etapa de conciliación ya se surtió, únicamente resta practicar las pruebas solicitadas y decretadas para entonces, poder revisar nuevamente el riesgo de exposición de la compañía, toda vez que la contingencia se mantiene eventual hasta este punto.</t>
  </si>
  <si>
    <t xml:space="preserve">Continuamos sin ánimo conciliatorio, hasta que se termine la etapa probatoria, allí determinaremos si re calificamos el proceso a remoto o iniciamos un ofrecimiento.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</si>
</sst>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64" fontId="0" fillId="5" borderId="1" xfId="1" applyNumberFormat="1" applyFont="1" applyFill="1" applyBorder="1" applyAlignment="1">
      <alignment horizontal="justify" vertical="top"/>
    </xf>
    <xf numFmtId="164" fontId="0" fillId="5" borderId="1" xfId="3" applyNumberFormat="1" applyFont="1" applyFill="1" applyBorder="1" applyAlignment="1">
      <alignment horizontal="center"/>
    </xf>
    <xf numFmtId="0" fontId="0" fillId="5" borderId="1" xfId="0"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 sqref="B2:C6"/>
    </sheetView>
  </sheetViews>
  <sheetFormatPr baseColWidth="10" defaultColWidth="0" defaultRowHeight="14.5" x14ac:dyDescent="0.35"/>
  <cols>
    <col min="1" max="1" width="46.1796875" style="7" bestFit="1" customWidth="1"/>
    <col min="2" max="2" width="63.81640625" style="7" customWidth="1"/>
    <col min="3" max="3" width="16.1796875" style="7" bestFit="1" customWidth="1"/>
    <col min="4" max="4" width="11.453125" style="2" hidden="1" customWidth="1"/>
    <col min="5" max="16384" width="11.453125" style="2" hidden="1"/>
  </cols>
  <sheetData>
    <row r="1" spans="1:3" ht="18.5" x14ac:dyDescent="0.35">
      <c r="A1" s="39" t="s">
        <v>0</v>
      </c>
      <c r="B1" s="39"/>
      <c r="C1" s="39"/>
    </row>
    <row r="2" spans="1:3" x14ac:dyDescent="0.35">
      <c r="A2" s="5" t="s">
        <v>1</v>
      </c>
      <c r="B2" s="41" t="s">
        <v>136</v>
      </c>
      <c r="C2" s="42"/>
    </row>
    <row r="3" spans="1:3" x14ac:dyDescent="0.35">
      <c r="A3" s="5" t="s">
        <v>2</v>
      </c>
      <c r="B3" s="43" t="s">
        <v>137</v>
      </c>
      <c r="C3" s="44"/>
    </row>
    <row r="4" spans="1:3" ht="33" customHeight="1" x14ac:dyDescent="0.35">
      <c r="A4" s="5" t="s">
        <v>3</v>
      </c>
      <c r="B4" s="37" t="s">
        <v>138</v>
      </c>
      <c r="C4" s="44"/>
    </row>
    <row r="5" spans="1:3" ht="14.5" customHeight="1" x14ac:dyDescent="0.35">
      <c r="A5" s="5" t="s">
        <v>4</v>
      </c>
      <c r="B5" s="45" t="s">
        <v>139</v>
      </c>
      <c r="C5" s="44"/>
    </row>
    <row r="6" spans="1:3" x14ac:dyDescent="0.35">
      <c r="A6" s="5" t="s">
        <v>5</v>
      </c>
      <c r="B6" s="40" t="s">
        <v>6</v>
      </c>
      <c r="C6" s="40"/>
    </row>
    <row r="7" spans="1:3" x14ac:dyDescent="0.35">
      <c r="A7" s="5" t="s">
        <v>7</v>
      </c>
      <c r="B7" s="40" t="s">
        <v>139</v>
      </c>
      <c r="C7" s="40"/>
    </row>
    <row r="8" spans="1:3" x14ac:dyDescent="0.35">
      <c r="A8" s="5" t="s">
        <v>8</v>
      </c>
      <c r="B8" s="36" t="s">
        <v>140</v>
      </c>
      <c r="C8" s="36"/>
    </row>
    <row r="9" spans="1:3" x14ac:dyDescent="0.35">
      <c r="A9" s="5" t="s">
        <v>9</v>
      </c>
      <c r="B9" s="36" t="s">
        <v>141</v>
      </c>
      <c r="C9" s="36"/>
    </row>
    <row r="10" spans="1:3" x14ac:dyDescent="0.35">
      <c r="A10" s="5" t="s">
        <v>10</v>
      </c>
      <c r="B10" s="36" t="s">
        <v>142</v>
      </c>
      <c r="C10" s="36"/>
    </row>
    <row r="11" spans="1:3" ht="23.25" customHeight="1" x14ac:dyDescent="0.35">
      <c r="A11" s="5" t="s">
        <v>11</v>
      </c>
      <c r="B11" s="37" t="s">
        <v>143</v>
      </c>
      <c r="C11" s="38"/>
    </row>
    <row r="12" spans="1:3" x14ac:dyDescent="0.35">
      <c r="A12" s="47" t="s">
        <v>12</v>
      </c>
      <c r="B12" s="36" t="s">
        <v>144</v>
      </c>
      <c r="C12" s="40"/>
    </row>
    <row r="13" spans="1:3" ht="30" customHeight="1" x14ac:dyDescent="0.35">
      <c r="A13" s="47"/>
      <c r="B13" s="40"/>
      <c r="C13" s="40"/>
    </row>
    <row r="14" spans="1:3" ht="73.5" customHeight="1" x14ac:dyDescent="0.35">
      <c r="A14" s="47"/>
      <c r="B14" s="40"/>
      <c r="C14" s="40"/>
    </row>
    <row r="15" spans="1:3" ht="29" x14ac:dyDescent="0.35">
      <c r="A15" s="5" t="s">
        <v>13</v>
      </c>
      <c r="B15" s="50">
        <f>SUM(C17,C18,C20,C21,C23)</f>
        <v>1523319763</v>
      </c>
      <c r="C15" s="51"/>
    </row>
    <row r="16" spans="1:3" ht="33.75" customHeight="1" x14ac:dyDescent="0.35">
      <c r="A16" s="52" t="s">
        <v>14</v>
      </c>
      <c r="B16" s="53" t="s">
        <v>15</v>
      </c>
      <c r="C16" s="53"/>
    </row>
    <row r="17" spans="1:3" ht="33.75" customHeight="1" x14ac:dyDescent="0.35">
      <c r="A17" s="52"/>
      <c r="B17" s="11" t="s">
        <v>16</v>
      </c>
      <c r="C17" s="6">
        <v>60348763</v>
      </c>
    </row>
    <row r="18" spans="1:3" ht="33.75" customHeight="1" x14ac:dyDescent="0.35">
      <c r="A18" s="52"/>
      <c r="B18" s="11" t="s">
        <v>17</v>
      </c>
      <c r="C18" s="6">
        <v>368118400</v>
      </c>
    </row>
    <row r="19" spans="1:3" x14ac:dyDescent="0.35">
      <c r="A19" s="52"/>
      <c r="B19" s="54" t="s">
        <v>18</v>
      </c>
      <c r="C19" s="55"/>
    </row>
    <row r="20" spans="1:3" x14ac:dyDescent="0.35">
      <c r="A20" s="52"/>
      <c r="B20" s="11" t="s">
        <v>72</v>
      </c>
      <c r="C20" s="6">
        <v>90852600</v>
      </c>
    </row>
    <row r="21" spans="1:3" x14ac:dyDescent="0.35">
      <c r="A21" s="52"/>
      <c r="B21" s="11" t="s">
        <v>145</v>
      </c>
      <c r="C21" s="6">
        <v>1004000000</v>
      </c>
    </row>
    <row r="22" spans="1:3" x14ac:dyDescent="0.35">
      <c r="A22" s="52"/>
      <c r="B22" s="54" t="s">
        <v>19</v>
      </c>
      <c r="C22" s="55"/>
    </row>
    <row r="23" spans="1:3" x14ac:dyDescent="0.35">
      <c r="A23" s="52"/>
      <c r="B23" s="11"/>
      <c r="C23" s="16"/>
    </row>
    <row r="24" spans="1:3" x14ac:dyDescent="0.35">
      <c r="A24" s="5" t="s">
        <v>20</v>
      </c>
      <c r="B24" s="40" t="s">
        <v>146</v>
      </c>
      <c r="C24" s="40"/>
    </row>
    <row r="25" spans="1:3" x14ac:dyDescent="0.35">
      <c r="A25" s="5" t="s">
        <v>21</v>
      </c>
      <c r="B25" s="40">
        <v>26617171</v>
      </c>
      <c r="C25" s="40"/>
    </row>
    <row r="26" spans="1:3" x14ac:dyDescent="0.35">
      <c r="A26" s="5" t="s">
        <v>22</v>
      </c>
      <c r="B26" s="40" t="s">
        <v>147</v>
      </c>
      <c r="C26" s="40"/>
    </row>
    <row r="27" spans="1:3" x14ac:dyDescent="0.35">
      <c r="A27" s="5" t="s">
        <v>23</v>
      </c>
      <c r="B27" s="48" t="s">
        <v>148</v>
      </c>
      <c r="C27" s="49"/>
    </row>
    <row r="28" spans="1:3" x14ac:dyDescent="0.35">
      <c r="A28" s="5" t="s">
        <v>24</v>
      </c>
      <c r="B28" s="46" t="s">
        <v>149</v>
      </c>
      <c r="C28" s="46"/>
    </row>
    <row r="29" spans="1:3" x14ac:dyDescent="0.35">
      <c r="A29" s="5" t="s">
        <v>25</v>
      </c>
      <c r="B29" s="40" t="s">
        <v>153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6" t="s">
        <v>26</v>
      </c>
      <c r="B1" s="56"/>
      <c r="C1" s="56"/>
    </row>
    <row r="2" spans="1:3" x14ac:dyDescent="0.35">
      <c r="A2" s="13" t="s">
        <v>27</v>
      </c>
      <c r="B2" s="57" t="s">
        <v>28</v>
      </c>
      <c r="C2" s="58"/>
    </row>
    <row r="3" spans="1:3" x14ac:dyDescent="0.35">
      <c r="A3" s="5" t="s">
        <v>1</v>
      </c>
      <c r="B3" s="40" t="str">
        <f>'GENERALES NOTA 322'!B2:C2</f>
        <v>18001310300120210045400</v>
      </c>
      <c r="C3" s="40"/>
    </row>
    <row r="4" spans="1:3" x14ac:dyDescent="0.35">
      <c r="A4" s="5" t="s">
        <v>2</v>
      </c>
      <c r="B4" s="40" t="str">
        <f>'GENERALES NOTA 322'!B3:C3</f>
        <v>JUZGADO 01 CIVIL DEL CIRCUITO DE FLORENCIA</v>
      </c>
      <c r="C4" s="40"/>
    </row>
    <row r="5" spans="1:3" x14ac:dyDescent="0.35">
      <c r="A5" s="5" t="s">
        <v>3</v>
      </c>
      <c r="B5" s="40" t="str">
        <f>'GENERALES NOTA 322'!B4:C4</f>
        <v>EMPRESA DE SERVICIOS DE FLORENCIA ESP
GEMMA STRAUB CADENA</v>
      </c>
      <c r="C5" s="40"/>
    </row>
    <row r="6" spans="1:3" x14ac:dyDescent="0.35">
      <c r="A6" s="5" t="s">
        <v>4</v>
      </c>
      <c r="B6" s="40" t="str">
        <f>'GENERALES NOTA 322'!B5:C5</f>
        <v>ERCILIA VALLEJO CAPERA</v>
      </c>
      <c r="C6" s="40"/>
    </row>
    <row r="7" spans="1:3" x14ac:dyDescent="0.35">
      <c r="A7" s="5" t="s">
        <v>5</v>
      </c>
      <c r="B7" s="40" t="str">
        <f>'GENERALES NOTA 322'!B6:C6</f>
        <v>LLAMADA EN GARANTIA</v>
      </c>
      <c r="C7" s="40"/>
    </row>
    <row r="8" spans="1:3" x14ac:dyDescent="0.35">
      <c r="A8" s="13" t="s">
        <v>29</v>
      </c>
      <c r="B8" s="40"/>
      <c r="C8" s="40"/>
    </row>
    <row r="9" spans="1:3" x14ac:dyDescent="0.35">
      <c r="A9" s="13" t="s">
        <v>11</v>
      </c>
      <c r="B9" s="40"/>
      <c r="C9" s="40"/>
    </row>
    <row r="10" spans="1:3" x14ac:dyDescent="0.35">
      <c r="A10" s="13" t="s">
        <v>30</v>
      </c>
      <c r="B10" s="57"/>
      <c r="C10" s="59"/>
    </row>
    <row r="11" spans="1:3" x14ac:dyDescent="0.35">
      <c r="A11" s="13" t="s">
        <v>31</v>
      </c>
      <c r="B11" s="57"/>
      <c r="C11" s="58"/>
    </row>
    <row r="12" spans="1:3" x14ac:dyDescent="0.35">
      <c r="A12" s="13" t="s">
        <v>32</v>
      </c>
      <c r="B12" s="43"/>
      <c r="C12" s="44"/>
    </row>
    <row r="13" spans="1:3" x14ac:dyDescent="0.35">
      <c r="A13" s="13" t="s">
        <v>33</v>
      </c>
      <c r="B13" s="40"/>
      <c r="C13" s="40"/>
    </row>
    <row r="14" spans="1:3" x14ac:dyDescent="0.35">
      <c r="A14" s="13" t="s">
        <v>34</v>
      </c>
      <c r="B14" s="40"/>
      <c r="C14" s="40"/>
    </row>
    <row r="15" spans="1:3" x14ac:dyDescent="0.35">
      <c r="A15" s="13" t="s">
        <v>35</v>
      </c>
      <c r="B15" s="40"/>
      <c r="C15" s="40"/>
    </row>
    <row r="16" spans="1:3" x14ac:dyDescent="0.35">
      <c r="A16" s="60" t="s">
        <v>36</v>
      </c>
      <c r="B16" s="40"/>
      <c r="C16" s="40"/>
    </row>
    <row r="17" spans="1:3" x14ac:dyDescent="0.35">
      <c r="A17" s="61"/>
      <c r="B17" s="9" t="s">
        <v>37</v>
      </c>
      <c r="C17" s="10" t="s">
        <v>38</v>
      </c>
    </row>
    <row r="18" spans="1:3" x14ac:dyDescent="0.35">
      <c r="A18" s="61"/>
      <c r="B18" s="11"/>
      <c r="C18" s="11"/>
    </row>
    <row r="19" spans="1:3" x14ac:dyDescent="0.35">
      <c r="A19" s="61"/>
      <c r="B19" s="11"/>
      <c r="C19" s="11"/>
    </row>
    <row r="20" spans="1:3" x14ac:dyDescent="0.35">
      <c r="A20" s="61"/>
      <c r="B20" s="11"/>
      <c r="C20" s="11"/>
    </row>
    <row r="21" spans="1:3" x14ac:dyDescent="0.35">
      <c r="A21" s="13" t="s">
        <v>39</v>
      </c>
      <c r="B21" s="40"/>
      <c r="C21" s="40"/>
    </row>
    <row r="22" spans="1:3" x14ac:dyDescent="0.35">
      <c r="A22" s="13" t="s">
        <v>40</v>
      </c>
      <c r="B22" s="43"/>
      <c r="C22" s="44"/>
    </row>
    <row r="23" spans="1:3" x14ac:dyDescent="0.35">
      <c r="A23" s="13" t="s">
        <v>41</v>
      </c>
      <c r="B23" s="40"/>
      <c r="C23" s="40"/>
    </row>
    <row r="24" spans="1:3" x14ac:dyDescent="0.35">
      <c r="A24" s="13" t="s">
        <v>42</v>
      </c>
      <c r="B24" s="40"/>
      <c r="C24" s="40"/>
    </row>
    <row r="25" spans="1:3" x14ac:dyDescent="0.35">
      <c r="A25" s="13" t="s">
        <v>43</v>
      </c>
      <c r="B25" s="40"/>
      <c r="C25" s="40"/>
    </row>
    <row r="26" spans="1:3" x14ac:dyDescent="0.35">
      <c r="A26" s="12" t="s">
        <v>44</v>
      </c>
      <c r="B26" s="40"/>
      <c r="C26" s="40"/>
    </row>
    <row r="27" spans="1:3" x14ac:dyDescent="0.35">
      <c r="A27" s="62" t="s">
        <v>45</v>
      </c>
      <c r="B27" s="62"/>
      <c r="C27" s="62"/>
    </row>
    <row r="28" spans="1:3" ht="14.5" customHeight="1" x14ac:dyDescent="0.35">
      <c r="A28" s="63" t="s">
        <v>46</v>
      </c>
      <c r="B28" s="64"/>
      <c r="C28" s="31"/>
    </row>
    <row r="29" spans="1:3" ht="14.5" customHeight="1" x14ac:dyDescent="0.35">
      <c r="A29" s="65" t="s">
        <v>47</v>
      </c>
      <c r="B29" s="66"/>
      <c r="C29" s="31"/>
    </row>
    <row r="30" spans="1:3" ht="14.5" customHeight="1" x14ac:dyDescent="0.35">
      <c r="A30" s="65" t="s">
        <v>48</v>
      </c>
      <c r="B30" s="66"/>
      <c r="C30" s="32"/>
    </row>
    <row r="31" spans="1:3" ht="14.5" customHeight="1" x14ac:dyDescent="0.35">
      <c r="A31" s="65" t="s">
        <v>49</v>
      </c>
      <c r="B31" s="66"/>
      <c r="C31" s="31"/>
    </row>
    <row r="32" spans="1:3" x14ac:dyDescent="0.35">
      <c r="A32" s="65" t="s">
        <v>50</v>
      </c>
      <c r="B32" s="66"/>
      <c r="C32" s="31"/>
    </row>
    <row r="33" spans="1:3" ht="14.5" customHeight="1" x14ac:dyDescent="0.35">
      <c r="A33" s="65" t="s">
        <v>51</v>
      </c>
      <c r="B33" s="66"/>
      <c r="C33" s="31"/>
    </row>
    <row r="34" spans="1:3" ht="14.5" customHeight="1" x14ac:dyDescent="0.35">
      <c r="A34" s="65" t="s">
        <v>52</v>
      </c>
      <c r="B34" s="66"/>
      <c r="C34" s="33"/>
    </row>
    <row r="35" spans="1:3" x14ac:dyDescent="0.35">
      <c r="A35" s="63" t="s">
        <v>53</v>
      </c>
      <c r="B35" s="64"/>
      <c r="C35" s="34"/>
    </row>
    <row r="36" spans="1:3" x14ac:dyDescent="0.35">
      <c r="A36" s="68" t="s">
        <v>54</v>
      </c>
      <c r="B36" s="68"/>
      <c r="C36" s="68"/>
    </row>
    <row r="37" spans="1:3" x14ac:dyDescent="0.35">
      <c r="A37" s="67" t="s">
        <v>55</v>
      </c>
      <c r="B37" s="67"/>
      <c r="C37" s="11"/>
    </row>
    <row r="38" spans="1:3" x14ac:dyDescent="0.35">
      <c r="A38" s="67" t="s">
        <v>56</v>
      </c>
      <c r="B38" s="67"/>
      <c r="C38" s="11"/>
    </row>
    <row r="39" spans="1:3" x14ac:dyDescent="0.35">
      <c r="A39" s="67" t="s">
        <v>57</v>
      </c>
      <c r="B39" s="67"/>
      <c r="C39" s="11"/>
    </row>
    <row r="40" spans="1:3" x14ac:dyDescent="0.35">
      <c r="A40" s="67" t="s">
        <v>58</v>
      </c>
      <c r="B40" s="67"/>
      <c r="C40" s="11"/>
    </row>
    <row r="41" spans="1:3" x14ac:dyDescent="0.35">
      <c r="A41" s="67" t="s">
        <v>59</v>
      </c>
      <c r="B41" s="67"/>
      <c r="C41" s="11"/>
    </row>
    <row r="42" spans="1:3" x14ac:dyDescent="0.35">
      <c r="A42" s="67" t="s">
        <v>60</v>
      </c>
      <c r="B42" s="67"/>
      <c r="C42" s="11"/>
    </row>
    <row r="43" spans="1:3" x14ac:dyDescent="0.35">
      <c r="A43" s="67" t="s">
        <v>61</v>
      </c>
      <c r="B43" s="67"/>
      <c r="C43" s="11"/>
    </row>
    <row r="44" spans="1:3" x14ac:dyDescent="0.35">
      <c r="A44" s="67" t="s">
        <v>62</v>
      </c>
      <c r="B44" s="67"/>
      <c r="C44" s="11"/>
    </row>
    <row r="45" spans="1:3" x14ac:dyDescent="0.35">
      <c r="A45" s="67" t="s">
        <v>63</v>
      </c>
      <c r="B45" s="67"/>
      <c r="C45" s="11"/>
    </row>
    <row r="46" spans="1:3" x14ac:dyDescent="0.35">
      <c r="A46" s="67" t="s">
        <v>64</v>
      </c>
      <c r="B46" s="67"/>
      <c r="C46" s="11"/>
    </row>
    <row r="47" spans="1:3" x14ac:dyDescent="0.35">
      <c r="A47" s="67" t="s">
        <v>65</v>
      </c>
      <c r="B47" s="67"/>
      <c r="C47" s="11"/>
    </row>
    <row r="48" spans="1:3" x14ac:dyDescent="0.35">
      <c r="A48" s="67" t="s">
        <v>66</v>
      </c>
      <c r="B48" s="67"/>
      <c r="C48" s="11"/>
    </row>
    <row r="49" spans="1:3" x14ac:dyDescent="0.35">
      <c r="A49" s="67" t="s">
        <v>67</v>
      </c>
      <c r="B49" s="67"/>
      <c r="C49" s="11"/>
    </row>
    <row r="50" spans="1:3" x14ac:dyDescent="0.35">
      <c r="A50" s="67" t="s">
        <v>68</v>
      </c>
      <c r="B50" s="67"/>
      <c r="C50" s="11"/>
    </row>
    <row r="51" spans="1:3" x14ac:dyDescent="0.35">
      <c r="A51" s="67" t="s">
        <v>69</v>
      </c>
      <c r="B51" s="67"/>
      <c r="C51" s="11"/>
    </row>
    <row r="52" spans="1:3" x14ac:dyDescent="0.35">
      <c r="A52" s="67" t="s">
        <v>70</v>
      </c>
      <c r="B52" s="67"/>
      <c r="C52" s="11"/>
    </row>
    <row r="53" spans="1:3" x14ac:dyDescent="0.35">
      <c r="A53" s="69"/>
      <c r="B53" s="69"/>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2" zoomScale="80" zoomScaleNormal="80" workbookViewId="0">
      <selection activeCell="B30" sqref="B30:C30"/>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6" t="s">
        <v>71</v>
      </c>
      <c r="B1" s="56"/>
      <c r="C1" s="56"/>
    </row>
    <row r="2" spans="1:6" x14ac:dyDescent="0.35">
      <c r="A2" s="20" t="s">
        <v>27</v>
      </c>
      <c r="B2" s="86" t="s">
        <v>150</v>
      </c>
      <c r="C2" s="87"/>
    </row>
    <row r="3" spans="1:6" x14ac:dyDescent="0.35">
      <c r="A3" s="21" t="s">
        <v>1</v>
      </c>
      <c r="B3" s="88" t="str">
        <f>'GENERALES NOTA 322'!B2:C2</f>
        <v>18001310300120210045400</v>
      </c>
      <c r="C3" s="88"/>
    </row>
    <row r="4" spans="1:6" x14ac:dyDescent="0.35">
      <c r="A4" s="21" t="s">
        <v>2</v>
      </c>
      <c r="B4" s="88" t="str">
        <f>'GENERALES NOTA 322'!B3:C3</f>
        <v>JUZGADO 01 CIVIL DEL CIRCUITO DE FLORENCIA</v>
      </c>
      <c r="C4" s="88"/>
    </row>
    <row r="5" spans="1:6" x14ac:dyDescent="0.35">
      <c r="A5" s="21" t="s">
        <v>3</v>
      </c>
      <c r="B5" s="88" t="str">
        <f>'GENERALES NOTA 322'!B4:C4</f>
        <v>EMPRESA DE SERVICIOS DE FLORENCIA ESP
GEMMA STRAUB CADENA</v>
      </c>
      <c r="C5" s="88"/>
    </row>
    <row r="6" spans="1:6" ht="14.5" customHeight="1" x14ac:dyDescent="0.35">
      <c r="A6" s="21" t="s">
        <v>4</v>
      </c>
      <c r="B6" s="88" t="str">
        <f>'GENERALES NOTA 322'!B5:C5</f>
        <v>ERCILIA VALLEJO CAPERA</v>
      </c>
      <c r="C6" s="88"/>
    </row>
    <row r="7" spans="1:6" x14ac:dyDescent="0.35">
      <c r="A7" s="21" t="s">
        <v>5</v>
      </c>
      <c r="B7" s="88" t="str">
        <f>'GENERALES NOTA 322'!B6:C6</f>
        <v>LLAMADA EN GARANTIA</v>
      </c>
      <c r="C7" s="88"/>
    </row>
    <row r="8" spans="1:6" ht="29" x14ac:dyDescent="0.35">
      <c r="A8" s="21" t="s">
        <v>13</v>
      </c>
      <c r="B8" s="82">
        <f>'GENERALES NOTA 322'!B15:C15</f>
        <v>1523319763</v>
      </c>
      <c r="C8" s="83"/>
    </row>
    <row r="9" spans="1:6" x14ac:dyDescent="0.35">
      <c r="A9" s="89" t="s">
        <v>14</v>
      </c>
      <c r="B9" s="73" t="s">
        <v>15</v>
      </c>
      <c r="C9" s="74"/>
    </row>
    <row r="10" spans="1:6" x14ac:dyDescent="0.35">
      <c r="A10" s="89"/>
      <c r="B10" s="22" t="s">
        <v>16</v>
      </c>
      <c r="C10" s="19">
        <f>'GENERALES NOTA 322'!C17</f>
        <v>60348763</v>
      </c>
    </row>
    <row r="11" spans="1:6" x14ac:dyDescent="0.35">
      <c r="A11" s="89"/>
      <c r="B11" s="22" t="s">
        <v>17</v>
      </c>
      <c r="C11" s="19">
        <f>'GENERALES NOTA 322'!C18</f>
        <v>368118400</v>
      </c>
    </row>
    <row r="12" spans="1:6" x14ac:dyDescent="0.35">
      <c r="A12" s="89"/>
      <c r="B12" s="73"/>
      <c r="C12" s="74"/>
    </row>
    <row r="13" spans="1:6" x14ac:dyDescent="0.35">
      <c r="A13" s="89"/>
      <c r="B13" s="22" t="s">
        <v>72</v>
      </c>
      <c r="C13" s="24">
        <v>90852600</v>
      </c>
    </row>
    <row r="14" spans="1:6" x14ac:dyDescent="0.35">
      <c r="A14" s="89"/>
      <c r="B14" s="22" t="s">
        <v>145</v>
      </c>
      <c r="C14" s="24">
        <v>1004000000</v>
      </c>
      <c r="E14" t="s">
        <v>73</v>
      </c>
      <c r="F14" s="17">
        <v>0.7</v>
      </c>
    </row>
    <row r="15" spans="1:6" x14ac:dyDescent="0.35">
      <c r="A15" s="23" t="s">
        <v>74</v>
      </c>
      <c r="B15" s="86" t="s">
        <v>109</v>
      </c>
      <c r="C15" s="87" t="s">
        <v>75</v>
      </c>
    </row>
    <row r="16" spans="1:6" ht="15" customHeight="1" x14ac:dyDescent="0.35">
      <c r="A16" s="21" t="s">
        <v>76</v>
      </c>
      <c r="B16" s="84" t="s">
        <v>152</v>
      </c>
      <c r="C16" s="85"/>
    </row>
    <row r="17" spans="1:3" ht="28.5" customHeight="1" x14ac:dyDescent="0.35">
      <c r="A17" s="14" t="s">
        <v>77</v>
      </c>
      <c r="B17" s="75">
        <f>((C19+C20+C22+C23)-C26)*C25*C27</f>
        <v>95000000</v>
      </c>
      <c r="C17" s="75"/>
    </row>
    <row r="18" spans="1:3" x14ac:dyDescent="0.35">
      <c r="A18" s="23" t="s">
        <v>78</v>
      </c>
      <c r="B18" s="76" t="s">
        <v>15</v>
      </c>
      <c r="C18" s="77"/>
    </row>
    <row r="19" spans="1:3" x14ac:dyDescent="0.35">
      <c r="A19" s="71"/>
      <c r="B19" s="22" t="s">
        <v>16</v>
      </c>
      <c r="C19" s="19"/>
    </row>
    <row r="20" spans="1:3" x14ac:dyDescent="0.35">
      <c r="A20" s="72"/>
      <c r="B20" s="22" t="s">
        <v>17</v>
      </c>
      <c r="C20" s="19">
        <v>100000000</v>
      </c>
    </row>
    <row r="21" spans="1:3" x14ac:dyDescent="0.35">
      <c r="A21" s="72"/>
      <c r="B21" s="73" t="s">
        <v>18</v>
      </c>
      <c r="C21" s="74"/>
    </row>
    <row r="22" spans="1:3" x14ac:dyDescent="0.35">
      <c r="A22" s="72"/>
      <c r="B22" s="22" t="s">
        <v>72</v>
      </c>
      <c r="C22" s="19"/>
    </row>
    <row r="23" spans="1:3" ht="29" x14ac:dyDescent="0.35">
      <c r="A23" s="72"/>
      <c r="B23" s="22" t="s">
        <v>79</v>
      </c>
      <c r="C23" s="19"/>
    </row>
    <row r="24" spans="1:3" x14ac:dyDescent="0.35">
      <c r="A24" s="72"/>
      <c r="B24" s="73" t="s">
        <v>80</v>
      </c>
      <c r="C24" s="74"/>
    </row>
    <row r="25" spans="1:3" x14ac:dyDescent="0.35">
      <c r="A25" s="25"/>
      <c r="B25" s="22" t="s">
        <v>81</v>
      </c>
      <c r="C25" s="26">
        <v>1</v>
      </c>
    </row>
    <row r="26" spans="1:3" x14ac:dyDescent="0.35">
      <c r="A26" s="27"/>
      <c r="B26" s="22" t="s">
        <v>31</v>
      </c>
      <c r="C26" s="28">
        <v>5000000</v>
      </c>
    </row>
    <row r="27" spans="1:3" x14ac:dyDescent="0.35">
      <c r="A27" s="27"/>
      <c r="B27" s="22" t="s">
        <v>82</v>
      </c>
      <c r="C27" s="26">
        <v>1</v>
      </c>
    </row>
    <row r="28" spans="1:3" x14ac:dyDescent="0.35">
      <c r="A28" s="18" t="s">
        <v>83</v>
      </c>
      <c r="B28" s="75">
        <f>IFERROR(B17*(VLOOKUP(B15,Hoja2!$G$1:$H$6,2,0)),16666)</f>
        <v>23750000</v>
      </c>
      <c r="C28" s="75"/>
    </row>
    <row r="29" spans="1:3" ht="29" x14ac:dyDescent="0.35">
      <c r="A29" s="21" t="s">
        <v>84</v>
      </c>
      <c r="B29" s="78" t="s">
        <v>151</v>
      </c>
      <c r="C29" s="79"/>
    </row>
    <row r="30" spans="1:3" ht="29" x14ac:dyDescent="0.35">
      <c r="A30" s="21" t="s">
        <v>85</v>
      </c>
      <c r="B30" s="80" t="s">
        <v>154</v>
      </c>
      <c r="C30" s="81"/>
    </row>
    <row r="31" spans="1:3" ht="18.5" x14ac:dyDescent="0.35">
      <c r="A31" s="29" t="s">
        <v>86</v>
      </c>
      <c r="B31" s="29"/>
      <c r="C31" s="29"/>
    </row>
    <row r="32" spans="1:3" x14ac:dyDescent="0.35">
      <c r="A32" s="30" t="s">
        <v>87</v>
      </c>
      <c r="B32" s="70"/>
      <c r="C32" s="70"/>
    </row>
    <row r="33" spans="1:3" x14ac:dyDescent="0.35">
      <c r="A33" s="30" t="s">
        <v>88</v>
      </c>
      <c r="B33" s="70" t="s">
        <v>155</v>
      </c>
      <c r="C33" s="70"/>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6" t="s">
        <v>89</v>
      </c>
      <c r="B1" s="56"/>
      <c r="C1" s="56"/>
    </row>
    <row r="2" spans="1:3" ht="17.149999999999999" customHeight="1" x14ac:dyDescent="0.35">
      <c r="A2" s="13" t="s">
        <v>27</v>
      </c>
      <c r="B2" s="57" t="str">
        <f>'[2]AUTOS NOTA 321'!B2:C2</f>
        <v xml:space="preserve">SINIESTRO   LEGIS </v>
      </c>
      <c r="C2" s="58"/>
    </row>
    <row r="3" spans="1:3" ht="16" customHeight="1" x14ac:dyDescent="0.35">
      <c r="A3" s="5" t="s">
        <v>1</v>
      </c>
      <c r="B3" s="40" t="str">
        <f>'GENERALES NOTA 322'!B2:C2</f>
        <v>18001310300120210045400</v>
      </c>
      <c r="C3" s="40"/>
    </row>
    <row r="4" spans="1:3" x14ac:dyDescent="0.35">
      <c r="A4" s="5" t="s">
        <v>2</v>
      </c>
      <c r="B4" s="40" t="str">
        <f>'GENERALES NOTA 322'!B3:C3</f>
        <v>JUZGADO 01 CIVIL DEL CIRCUITO DE FLORENCIA</v>
      </c>
      <c r="C4" s="40"/>
    </row>
    <row r="5" spans="1:3" ht="29.15" customHeight="1" x14ac:dyDescent="0.35">
      <c r="A5" s="5" t="s">
        <v>3</v>
      </c>
      <c r="B5" s="40" t="str">
        <f>'GENERALES NOTA 322'!B4:C4</f>
        <v>EMPRESA DE SERVICIOS DE FLORENCIA ESP
GEMMA STRAUB CADENA</v>
      </c>
      <c r="C5" s="40"/>
    </row>
    <row r="6" spans="1:3" x14ac:dyDescent="0.35">
      <c r="A6" s="5" t="s">
        <v>4</v>
      </c>
      <c r="B6" s="40" t="str">
        <f>'GENERALES NOTA 322'!B5:C5</f>
        <v>ERCILIA VALLEJO CAPERA</v>
      </c>
      <c r="C6" s="40"/>
    </row>
    <row r="7" spans="1:3" ht="43.5" customHeight="1" x14ac:dyDescent="0.35">
      <c r="A7" s="5" t="s">
        <v>5</v>
      </c>
      <c r="B7" s="40" t="str">
        <f>'GENERALES NOTA 322'!B6:C6</f>
        <v>LLAMADA EN GARANTIA</v>
      </c>
      <c r="C7" s="40"/>
    </row>
    <row r="8" spans="1:3" x14ac:dyDescent="0.35">
      <c r="A8" s="5" t="s">
        <v>90</v>
      </c>
      <c r="B8" s="40"/>
      <c r="C8" s="40"/>
    </row>
    <row r="9" spans="1:3" x14ac:dyDescent="0.35">
      <c r="A9" s="15" t="s">
        <v>78</v>
      </c>
      <c r="B9" s="90"/>
      <c r="C9" s="90"/>
    </row>
    <row r="10" spans="1:3" x14ac:dyDescent="0.35">
      <c r="A10" s="15" t="s">
        <v>91</v>
      </c>
      <c r="B10" s="40"/>
      <c r="C10" s="40"/>
    </row>
    <row r="11" spans="1:3" ht="29" x14ac:dyDescent="0.35">
      <c r="A11" s="15" t="s">
        <v>92</v>
      </c>
      <c r="B11" s="91"/>
      <c r="C11" s="69"/>
    </row>
    <row r="12" spans="1:3" ht="58" x14ac:dyDescent="0.35">
      <c r="A12" s="5" t="s">
        <v>93</v>
      </c>
      <c r="B12" s="40"/>
      <c r="C12" s="40"/>
    </row>
    <row r="13" spans="1:3" ht="58" x14ac:dyDescent="0.35">
      <c r="A13" s="5" t="s">
        <v>94</v>
      </c>
      <c r="B13" s="40"/>
      <c r="C13" s="40"/>
    </row>
    <row r="14" spans="1:3" x14ac:dyDescent="0.35">
      <c r="A14" s="5" t="s">
        <v>95</v>
      </c>
      <c r="B14" s="11"/>
      <c r="C14" s="11"/>
    </row>
    <row r="15" spans="1:3" x14ac:dyDescent="0.35">
      <c r="A15" s="15" t="s">
        <v>96</v>
      </c>
      <c r="B15" s="40"/>
      <c r="C15" s="40"/>
    </row>
    <row r="16" spans="1:3" x14ac:dyDescent="0.35">
      <c r="A16" s="11" t="s">
        <v>97</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DF759-C4E8-4B31-A9EB-44F9020D9900}">
  <dimension ref="A1:H24"/>
  <sheetViews>
    <sheetView tabSelected="1"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56" t="s">
        <v>156</v>
      </c>
      <c r="B1" s="56"/>
      <c r="C1" s="56"/>
    </row>
    <row r="2" spans="1:3" x14ac:dyDescent="0.35">
      <c r="A2" s="35" t="s">
        <v>27</v>
      </c>
      <c r="B2" s="57" t="s">
        <v>161</v>
      </c>
      <c r="C2" s="58"/>
    </row>
    <row r="3" spans="1:3" x14ac:dyDescent="0.35">
      <c r="A3" s="5" t="s">
        <v>1</v>
      </c>
      <c r="B3" s="41" t="s">
        <v>136</v>
      </c>
      <c r="C3" s="42"/>
    </row>
    <row r="4" spans="1:3" x14ac:dyDescent="0.35">
      <c r="A4" s="5" t="s">
        <v>2</v>
      </c>
      <c r="B4" s="43" t="s">
        <v>137</v>
      </c>
      <c r="C4" s="44"/>
    </row>
    <row r="5" spans="1:3" ht="15" customHeight="1" x14ac:dyDescent="0.35">
      <c r="A5" s="5" t="s">
        <v>3</v>
      </c>
      <c r="B5" s="37" t="s">
        <v>138</v>
      </c>
      <c r="C5" s="44"/>
    </row>
    <row r="6" spans="1:3" ht="15" customHeight="1" x14ac:dyDescent="0.35">
      <c r="A6" s="5" t="s">
        <v>4</v>
      </c>
      <c r="B6" s="45" t="s">
        <v>139</v>
      </c>
      <c r="C6" s="44"/>
    </row>
    <row r="7" spans="1:3" x14ac:dyDescent="0.35">
      <c r="A7" s="5" t="s">
        <v>5</v>
      </c>
      <c r="B7" s="40" t="s">
        <v>6</v>
      </c>
      <c r="C7" s="40"/>
    </row>
    <row r="8" spans="1:3" x14ac:dyDescent="0.35">
      <c r="A8" s="5" t="s">
        <v>90</v>
      </c>
      <c r="B8" s="40" t="s">
        <v>117</v>
      </c>
      <c r="C8" s="40"/>
    </row>
    <row r="9" spans="1:3" x14ac:dyDescent="0.35">
      <c r="A9" s="15" t="s">
        <v>78</v>
      </c>
      <c r="B9" s="92">
        <v>95000000</v>
      </c>
      <c r="C9" s="92"/>
    </row>
    <row r="10" spans="1:3" x14ac:dyDescent="0.35">
      <c r="A10" s="5" t="s">
        <v>157</v>
      </c>
      <c r="B10" s="93">
        <v>0</v>
      </c>
      <c r="C10" s="93"/>
    </row>
    <row r="11" spans="1:3" ht="39.75" customHeight="1" x14ac:dyDescent="0.35">
      <c r="A11" s="5" t="s">
        <v>158</v>
      </c>
      <c r="B11" s="36" t="s">
        <v>162</v>
      </c>
      <c r="C11" s="40"/>
    </row>
    <row r="12" spans="1:3" x14ac:dyDescent="0.35">
      <c r="A12" s="5" t="s">
        <v>159</v>
      </c>
      <c r="B12" s="94">
        <v>0</v>
      </c>
      <c r="C12" s="94"/>
    </row>
    <row r="13" spans="1:3" x14ac:dyDescent="0.35">
      <c r="A13" s="5" t="s">
        <v>160</v>
      </c>
      <c r="B13" s="40" t="s">
        <v>163</v>
      </c>
      <c r="C13" s="40"/>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1249B4F-4014-4328-B9ED-FF9940DFBE36}">
          <x14:formula1>
            <xm:f>Hoja2!$L$1:$L$2</xm:f>
          </x14:formula1>
          <xm:sqref>B7:C7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98</v>
      </c>
    </row>
    <row r="2" spans="1:1" x14ac:dyDescent="0.35">
      <c r="A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32</v>
      </c>
      <c r="B1" t="s">
        <v>100</v>
      </c>
      <c r="C1" s="8" t="s">
        <v>36</v>
      </c>
      <c r="D1" s="8" t="s">
        <v>40</v>
      </c>
      <c r="E1" s="3" t="s">
        <v>41</v>
      </c>
      <c r="F1" s="2" t="s">
        <v>73</v>
      </c>
      <c r="G1" s="2" t="s">
        <v>101</v>
      </c>
      <c r="H1" s="4">
        <v>0.7</v>
      </c>
      <c r="I1" t="s">
        <v>102</v>
      </c>
      <c r="J1" t="s">
        <v>103</v>
      </c>
      <c r="L1" t="s">
        <v>6</v>
      </c>
    </row>
    <row r="2" spans="1:12" x14ac:dyDescent="0.35">
      <c r="A2" t="s">
        <v>104</v>
      </c>
      <c r="B2" t="s">
        <v>99</v>
      </c>
      <c r="C2" t="s">
        <v>105</v>
      </c>
      <c r="D2" s="2" t="s">
        <v>106</v>
      </c>
      <c r="E2" s="1" t="s">
        <v>107</v>
      </c>
      <c r="F2" s="2" t="s">
        <v>108</v>
      </c>
      <c r="G2" s="2" t="s">
        <v>109</v>
      </c>
      <c r="H2" s="4">
        <v>0.25</v>
      </c>
      <c r="I2" t="s">
        <v>110</v>
      </c>
      <c r="J2" t="s">
        <v>111</v>
      </c>
      <c r="L2" t="s">
        <v>112</v>
      </c>
    </row>
    <row r="3" spans="1:12" x14ac:dyDescent="0.35">
      <c r="A3" t="s">
        <v>113</v>
      </c>
      <c r="C3" t="s">
        <v>114</v>
      </c>
      <c r="D3" s="2" t="s">
        <v>115</v>
      </c>
      <c r="E3" s="1" t="s">
        <v>116</v>
      </c>
      <c r="F3" s="2" t="s">
        <v>117</v>
      </c>
      <c r="G3" s="2" t="s">
        <v>118</v>
      </c>
      <c r="H3" s="4">
        <v>0.55000000000000004</v>
      </c>
      <c r="I3" t="s">
        <v>119</v>
      </c>
      <c r="J3" t="s">
        <v>120</v>
      </c>
    </row>
    <row r="4" spans="1:12" x14ac:dyDescent="0.35">
      <c r="A4" t="s">
        <v>121</v>
      </c>
      <c r="C4" t="s">
        <v>122</v>
      </c>
      <c r="E4" s="1" t="s">
        <v>123</v>
      </c>
      <c r="G4" s="2" t="s">
        <v>75</v>
      </c>
      <c r="H4" s="4">
        <v>0.15</v>
      </c>
      <c r="I4" t="s">
        <v>124</v>
      </c>
      <c r="J4" t="s">
        <v>125</v>
      </c>
    </row>
    <row r="5" spans="1:12" x14ac:dyDescent="0.35">
      <c r="A5" t="s">
        <v>126</v>
      </c>
      <c r="E5" s="1" t="s">
        <v>127</v>
      </c>
      <c r="G5" s="2" t="s">
        <v>128</v>
      </c>
      <c r="H5" s="4">
        <v>0.7</v>
      </c>
      <c r="I5" t="s">
        <v>129</v>
      </c>
      <c r="J5" t="s">
        <v>130</v>
      </c>
    </row>
    <row r="6" spans="1:12" x14ac:dyDescent="0.35">
      <c r="E6" s="1" t="s">
        <v>131</v>
      </c>
      <c r="G6" s="2" t="s">
        <v>132</v>
      </c>
      <c r="H6" s="4">
        <v>0.3</v>
      </c>
      <c r="J6" t="s">
        <v>133</v>
      </c>
    </row>
    <row r="7" spans="1:12" x14ac:dyDescent="0.35">
      <c r="E7" s="1" t="s">
        <v>134</v>
      </c>
      <c r="G7" s="2" t="s">
        <v>108</v>
      </c>
    </row>
    <row r="8" spans="1:12" x14ac:dyDescent="0.3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GENERALES  NOTA 324</vt:lpstr>
      <vt:lpstr>GENERALES NOTA 325</vt:lpstr>
      <vt:lpstr>CONCEPTO CONCILIACIÓN 330</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2025-02-24T16:22:37Z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