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485C45F4-896E-4DAF-B1D7-F4124716C011}" xr6:coauthVersionLast="47" xr6:coauthVersionMax="47" xr10:uidLastSave="{00000000-0000-0000-0000-000000000000}"/>
  <bookViews>
    <workbookView xWindow="2038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2"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1" l="1"/>
  <c r="B19" i="11"/>
  <c r="B7" i="12"/>
  <c r="B6" i="12"/>
  <c r="B5" i="12"/>
  <c r="B4" i="12"/>
  <c r="B3" i="12"/>
  <c r="B39" i="11" l="1"/>
</calcChain>
</file>

<file path=xl/sharedStrings.xml><?xml version="1.0" encoding="utf-8"?>
<sst xmlns="http://schemas.openxmlformats.org/spreadsheetml/2006/main" count="244" uniqueCount="156">
  <si>
    <t>Juzgado</t>
  </si>
  <si>
    <t xml:space="preserve">Demandante </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</si>
  <si>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</si>
  <si>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</si>
  <si>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</si>
  <si>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</si>
  <si>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</si>
  <si>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</si>
  <si>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</si>
  <si>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</si>
  <si>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</si>
  <si>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</si>
  <si>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</si>
  <si>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</si>
  <si>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</si>
  <si>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</si>
  <si>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</si>
  <si>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</si>
  <si>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</si>
  <si>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</si>
  <si>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</si>
  <si>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</si>
  <si>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</si>
  <si>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</si>
  <si>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</si>
  <si>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</si>
  <si>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</si>
  <si>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</si>
  <si>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</si>
  <si>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</si>
  <si>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</si>
  <si>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</si>
  <si>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</si>
  <si>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</si>
  <si>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</si>
  <si>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</si>
  <si>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</si>
  <si>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</si>
  <si>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</si>
  <si>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</si>
  <si>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</si>
  <si>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</si>
  <si>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</si>
  <si>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</si>
  <si>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</si>
  <si>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</si>
  <si>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</si>
  <si>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</si>
  <si>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</si>
  <si>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</si>
  <si>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</si>
  <si>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</si>
  <si>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</si>
  <si>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</si>
  <si>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</si>
  <si>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</si>
  <si>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</si>
  <si>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</si>
  <si>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</si>
  <si>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</si>
  <si>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</si>
  <si>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</si>
  <si>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</si>
  <si>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</si>
  <si>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</si>
  <si>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</si>
  <si>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</si>
  <si>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</si>
  <si>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</si>
  <si>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</si>
  <si>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</si>
  <si>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</si>
  <si>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</si>
  <si>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</si>
  <si>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</si>
  <si>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</si>
  <si>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</si>
  <si>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</si>
  <si>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</si>
  <si>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</si>
  <si>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</si>
  <si>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</si>
  <si>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</si>
  <si>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</si>
  <si>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</si>
  <si>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</si>
  <si>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</si>
  <si>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</si>
  <si>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</si>
  <si>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</si>
  <si>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</si>
  <si>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</si>
  <si>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</si>
  <si>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</si>
  <si>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</si>
  <si>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</si>
  <si>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</si>
  <si>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</si>
  <si>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</si>
  <si>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</si>
  <si>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</si>
  <si>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</si>
  <si>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</si>
  <si>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</si>
  <si>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</si>
  <si>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</si>
  <si>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</si>
  <si>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</si>
  <si>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Demandantes</t>
  </si>
  <si>
    <t xml:space="preserve">Responsabilidad Profesional, Clínicas y Hospitales </t>
  </si>
  <si>
    <t xml:space="preserve">Llamada en garantía </t>
  </si>
  <si>
    <t>Breve resumen de los hechos</t>
  </si>
  <si>
    <t>Clínica Mediláser</t>
  </si>
  <si>
    <t>Septiembre 10 de 2019</t>
  </si>
  <si>
    <t>8130019520</t>
  </si>
  <si>
    <t>Víctima</t>
  </si>
  <si>
    <t>Hija</t>
  </si>
  <si>
    <t>Hijo</t>
  </si>
  <si>
    <t xml:space="preserve">Responsabilidad Profesional, Clínica y Hospitales </t>
  </si>
  <si>
    <r>
      <rPr>
        <b/>
        <sz val="11"/>
        <color theme="1"/>
        <rFont val="Calibri"/>
        <family val="2"/>
        <scheme val="minor"/>
      </rPr>
      <t xml:space="preserve">EXCEPCIONES DE FONDO FRENTE A LA DEMANDA: </t>
    </r>
    <r>
      <rPr>
        <sz val="11"/>
        <color theme="1"/>
        <rFont val="Calibri"/>
        <family val="2"/>
        <scheme val="minor"/>
      </rPr>
      <t xml:space="preserve">
1. INEXISTENCIA DE FALLA MÉDICA COMO CONSECUENCIA DE LA PRESTACIÓN Y TRATAMIENTO ADECUADA, DILIGENTE, CUIDADOSO Y CARENTE DE CULPA POR PARTE DE LA CLÍNICA MEDILASER S.A. 
2. INEXISTENCIA DE NEXO CAUSAL 
3. IMPROCEDENCIA DE RECONOCIMIENTO Y TASACIÓN EXORBITANTE DE LOS DAÑOS MORALES 
4. IMPROCEDENCIA Y TASACIÓN EXORBITANTE DEL DAÑO A LA VIDA EN RELACIÓN 
5. IMPROCEDENCIA DE RECONOCIMIENTO DEL DAÑO A DERECHOS FUNDAMENTALES CONSTITUCIONALMENTE PROTEGIDOS 
6. IMPROCEDENCIA DEL RECONOCIMIENTO DEL LUCRO CESANTE 
7. IMPROCEDENCIA DEL RECONOCIMIENTO Y FALTA TOTAL DE PRUEBA DEL DAÑO EMERGENTE
7. GENÉRICA O INNOMINADA 
</t>
    </r>
    <r>
      <rPr>
        <b/>
        <sz val="11"/>
        <color theme="1"/>
        <rFont val="Calibri"/>
        <family val="2"/>
        <scheme val="minor"/>
      </rPr>
      <t xml:space="preserve">EXCEPCIONES DE FONDO DE CARA AL CONTRATO DE SEGURO: </t>
    </r>
    <r>
      <rPr>
        <sz val="11"/>
        <color theme="1"/>
        <rFont val="Calibri"/>
        <family val="2"/>
        <scheme val="minor"/>
      </rPr>
      <t xml:space="preserve">
1. NO REALIZACIÓN DEL RIESGO ASEGURADO. INEXISTENCIA DE SINIESTRO EN LOS TÉRMINOS DEL ARTÍCULO 1072 DEL CÓDIGO DE COMERCIO. 
2. RIESGOS EXPRESAMENTE EXCLUIDOS EN LA PÓLIZA DE RESPONSABILIDAD CIVIL PROFESIONAL CLÍNICAS Y HOSPITALES NO. 02220843/0
3. CARÁCTER MERAMENTE INDEMNIZATORIO QUE REVISTEN LOS CONTRATOS DE SEGUROS 
4. EN CUALQUIER CASO, DE NINGUNA FORMA SE PODRÁ EXCEDER EL LÍMITE DEL VALOR ASEGURADO
5. LÍMITES MÁXIMOS DE RESPONSABILIDAD DE LA ASEGURADORA EN LO ATINENTE AL DEDUCIBLE EN LA PÓLIZA 
6. GENÉRICA O INNOMINADA.</t>
    </r>
  </si>
  <si>
    <t xml:space="preserve">Deducible </t>
  </si>
  <si>
    <t xml:space="preserve">Daño moral </t>
  </si>
  <si>
    <t xml:space="preserve">Daño a la vida en relación </t>
  </si>
  <si>
    <t>Daño a los derechos fundamentaes</t>
  </si>
  <si>
    <t xml:space="preserve">La contingencia se califica como PROBABLE por las siguientes razones: 
La Póliza de Responsabilidad CIvil Profesional Clínicas y Hospitales No. 022208483/0, cuya asegurada es la Clínica Medilaser S.A.,  presta cobertura material y temporal, de conformidad con los hechos y pretensiones expuestas en el libelo de la demanda. Frente a la cobertura temporal debe decirse que su modalidad es SUNSET, la cual ampara la responsabilidad derivada de los daños causados durante la vigencia de la Póliza y cuyas consecuencias sean reclamadas al asegurado o asegurador durante la misma vigencia o dentro de los dos años siguientes a su terminación. En consecuencia, ambos fundamentos fácticos, esto es, la ocurrencia del hecho (31 de julio de 2018) y la solicitud de conciliación (15 de julio de 2020) se encuentran dentro de la delimitación temporal de la Póliza en mención que va desde el 31 de diciembre de 2017 hasta el 30 de diciembre de 2018 y hasta dentro de los dos años contados a partir del término de la vigencia. Aunado a ello presta cobertura material en tanto ampara la responsabilidad civil profesional, que es lo que se endilga a la Clínica Medilaser SA. 
Ahora bien, frente a la responsabilidad de la asegurada, debe decirse que esta se encuentra probada, toda vez que si bien el instrumentador que asistió al drenaje por laparotomía practicado a Noelba Bermúdez Cubillos registró en el formulario de Registro de Indicadores de Esterilización y Reporte de Materiales  que  el conteo de compresas fue completo al iniciar y finalizar el procedimiento. En las nota de enfermería del 31 de julio de 2018, el personal encargado de realizar las curaciones a la paciente registró que se encontró una gasa de color negro en la cavidad de la herida quirúrgica. Por lo que se procedió con su retiro y posterior irrigación. De manera que la responsabilidad del extremo pasivo se encuentra probada tras haber dejado un oblito en el cuerpo de la paciente durante la intervención quirúrgica. Por otro lado en lo atinente a la pérdida del ojo, debe decirse que no existe responsabilidad por este hecho. Lo anteior como quiera que en el expediente obra un dictamen pericial en el que expresamente se indica que no existe relación de causalidad entre el oblito y la pérdida de la visión.
Lo anterior, sin perjuicio del carácter contingente del proceso. </t>
  </si>
  <si>
    <t xml:space="preserve">Juzgado 01 Civil del Circuito de Florencia </t>
  </si>
  <si>
    <t xml:space="preserve">Clínica Medilaser S.A. </t>
  </si>
  <si>
    <t>Sanitas EPS</t>
  </si>
  <si>
    <t xml:space="preserve">Noelba Bermúdez Cubillos </t>
  </si>
  <si>
    <t>Gustavo Adolfo Muñoz Vargas</t>
  </si>
  <si>
    <t>Martín Muñoz Bermúdez</t>
  </si>
  <si>
    <t>Carmelita Muñoz Bermúdez</t>
  </si>
  <si>
    <t>Laura Camila Muñoz Bermúdez</t>
  </si>
  <si>
    <t>Cecilia Cubillos Vélez</t>
  </si>
  <si>
    <t>Ramiro Chavez Gómez</t>
  </si>
  <si>
    <t xml:space="preserve">Julio César Bermúdez Cubillos </t>
  </si>
  <si>
    <t xml:space="preserve">Germán Bermúdez Cubillos </t>
  </si>
  <si>
    <t>Consuelo Cubillos Vélez</t>
  </si>
  <si>
    <t>Esposo</t>
  </si>
  <si>
    <t>Hijastra</t>
  </si>
  <si>
    <t>Padrastro</t>
  </si>
  <si>
    <t>Hermano</t>
  </si>
  <si>
    <t>Tía</t>
  </si>
  <si>
    <t xml:space="preserve">Llamamiento en garantía </t>
  </si>
  <si>
    <t>Allianz Seguros S.A</t>
  </si>
  <si>
    <t>104360171 - APJ30655</t>
  </si>
  <si>
    <t>Mayo 6 de 2022</t>
  </si>
  <si>
    <t>Abril 25 de 2022</t>
  </si>
  <si>
    <t>Mayo 5 de 2021</t>
  </si>
  <si>
    <t xml:space="preserve"> 022208483/0</t>
  </si>
  <si>
    <t>Julio 15 de 2020</t>
  </si>
  <si>
    <t>1.     El 11 de julio de 2018, Noelba Bermúdez dio a luz a un feto en condiciones regulares en la Clínica Medilaser por el procedimiento de Cesárea, tras lo cual fue dada de alta.
2.     El 20 de julio de 2018, Noelba Bermúdez acudió al centro médico debido a fuertes dolores en el abdomen, por lo que, el parte médico ordenó una endoscopia de vías digestivas, la cual fue practicada al día siguiente. 
3.     El 21 de julio de 2018, la señora Noelba Bermúdez ingresó a cirugía por “Hematoma de pared abdominal supramuscular”, practicada por el doctor Javier José Natera Viana.
4.    El 24 de julio de 2018, Noelba Bermúdez acudió a la Clínica Medilaser, tras presentar dolor en la herida quirúrgica con abundante secreción serohemática de olor fétido. 
5.     El 31 de julio de 2018, la jefe de enfermería Lina Milena Marroquín realizó una abertura de la herida quirúrgica donde se encontró una compresa en estado de deterioro.  
6.     El 08 de agosto de 2018, Noelba Bermúdez fue dada de alta.  
7.     El 15 de octubre de 2018, Noelba Bermúdez asistió a consulta médica por la especialidad de retinología, tras despertar sin poder ver por el ojo derecho, por lo que le es ordenada “terapia de fotocoagulación láser de retira derecha prioritaria y terapia angiogénica intravítrea en ojo derecho”. 
8.     La autorización para las terapias indicadas fue autorizada sólo 14 meses después por parte de Sanitas E.P.S. 
9.     A la fecha, Noelba Bermúdez perdió la visión por el ojo derecho y tiene comprometida la pérdida de visión por el ojo izquierdo.</t>
  </si>
  <si>
    <t xml:space="preserve">Radicado </t>
  </si>
  <si>
    <t>Radicado</t>
  </si>
  <si>
    <t xml:space="preserve">18001310300120200028700 </t>
  </si>
  <si>
    <t>Como liquidación objetiva de perjuicios se llegó al total de $143,577,643 . A este valor se llegó de la siguiente manera:
1. Daño emergente: No se reconocerá suma alguna a título de daño emergente, toda vez que no se aportó prueba que acreditara que la víctima efectuó algún gasto con ocasión a la infección de la herida quirúrgica obstétrica generada después de haber realizado una laparotomía exploratoria con drenaje de hematoma en los planos fascia y muscular del abdomen. Se resalta que el único rubro pretendido era el gastos asociados a los servicios de conciliación de la Cámara de Comercio de Florencia. Sin embargo, la suma correspondiente fue cancelada por un tercero. De manera que Noelba Bermúdez Cubillos no tiene legitimación en la causa por activa para reclamar el pretendido perjuicio. Razón por las cual no se reconoce emolumento alguno por este concepto. 
2. Lucro cesante: Se tendrá en cuenta como suma total de lucro cesante la suma de $73,530,714. Para la presente valoración se tomará en cuenta como base de liquidación la presunción de que devengaba el salario mínimo legal mensual vigente al año 2018: ($787.2420) conforme no se advierte certificación laboral o desprendibles de nómina y se realizará teniendo en cuenta los siguientes valores: La renta actualizada a la fecha se consolida en $277.225 al 100%, una vez aplicada la actualización del SMMLV, igualmente se añadió el 25% por factor prestacional. (No se restó el 25% de gastos personales por tratarse de IPT) y una la PCL del 17.06%.  La fecha del evento tiene su génesis el 21 de julio de 2018 y la señora Noelba Bermúdez Cubillos, quien nació el 29 de junio de 1978, contaba con 45.7 años de vida probable según Resolución 1555 de 2010. Lucro cesante consolidado: Se liquidará desde la fecha del evento y hasta el día de hoy 26 de febrero de 2024, en el que ha transcurrido un término de 67.5 meses: Para la señora  Noelba Bermúdez Cubillos (Afectada Directa) $22.090.030.11. Lucro cesante futuro: Se tiene en cuenta la expectativa de vida ya mencionada y lo ya liquidado por lucro cesante consolidado, para un tiempo restante a liquidar de 480.9 meses: Para Noelba Bermúdez Cubillos (Afectada Directa): $ $51.440.683,99
3. Daño Moral:  Con ocasión a la afectación en el plano psíquico interno como consecuencia de las secuelas médicas generadas por la infección de la herida quirúrgica obstétrica, se trae a colación que la Corte Suprema de Justicia en sentencia SC 5340-2018 fijó como límite indemnizatorio la suma de $60.000.000 para la víctima directa y los familiares en primer grado de consanguinidad cuando con ocasión del hecho dañino se causen lesiones que generen afectaciones con trascendencia de gran envergadura para la víctima en su esfera interna, como ocurre en este caso. Teniendo en cuenta la afectación en el plano psíquico generada por los hechos objeto de debate, se reconocerá la suma de $10.500.000 para la víctima directa, para su cónyuge, los hijos de la víctima y su ascendente (madre). Así como la suma de $5.250.000 para sus hermanos. Y a la tía $2.000.000. Ahora bien, no se reconocerá suma alguna para quienes no se encuentran en ningún grado de consanguinidad con la víctima. Por lo que la indemnización total corresponde a $75.500.000
4. Daño a la vida en relación: Teniendo en cuenta que el daño a la vida en relación obedece a la afectación de la vida extrerna de la víctima derivada de la lesión sufrida. Se calcula el monto indemnizatorio en la suma de $10.500.000. Lo anterior teniendio como parámetro el límite indemnizatorio de 50 Salarios Mínimos Legales Mensuales Vigentes fijado por la Corte Suprema de Justicia en sentencia SC10297-2014 para lesiones que generen una trascendencia de gran envergadura para la víctima, como ocurre en este caso. Por otra parte, se precisa que no se reconocerá suma alguna a los demás demandantes, en tanto, la indemnización por daño a la vida en relación sólo es procedente respecto de la víctima.  
5. Daño a los derechos fundamentales constitucionalmente protegidos. Se parte por indicar que  la Corte Suprema de Justica para el reconocimiento de perjuicios por este concepto ha traído a colación las características de esta tipología definidas por el Consejo de Estado en Sentencia de Unificación del 28 de agosto  de 2014. Por lo que  precisó que  la finalidad de esta tipología de perjuicio es restablecer el ejercicio de los derechos de la víctima , la sociedad y el Estado. En este sentido, su reparación se efectúa a través de medidas simbólicas no pecuniarias. Así las cosas, cabe señalar que no se reconocerá suma alguna por este concepto. Toda vez que la parte demandante solicitó la reparación del derecho fundamental a la familia en sumas monetarias. Circunstancia que hace improcedente su reconocimiento. 
+B38:C41
5. Deducible: Del monto total de indemnización $159.530.714 se descuenta el deducible correspondiente al 10% sobre el valor de la pérdida, esto es, $15,953,071. Para un total de $143.577.643.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</si>
</sst>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14" fontId="0" fillId="0" borderId="0" xfId="0" applyNumberFormat="1" applyAlignment="1">
      <alignment horizontal="justify" vertical="top"/>
    </xf>
    <xf numFmtId="0" fontId="2" fillId="0" borderId="1" xfId="0" applyFont="1" applyBorder="1" applyAlignment="1">
      <alignment horizontal="left" vertical="top" wrapText="1"/>
    </xf>
    <xf numFmtId="42" fontId="1" fillId="7" borderId="1" xfId="1" applyFont="1" applyFill="1" applyBorder="1" applyAlignment="1">
      <alignment horizontal="right" vertical="top"/>
    </xf>
    <xf numFmtId="0" fontId="3" fillId="2" borderId="6" xfId="0" applyFont="1" applyFill="1" applyBorder="1" applyAlignment="1">
      <alignment horizontal="center" vertical="top"/>
    </xf>
    <xf numFmtId="49" fontId="0" fillId="0" borderId="2" xfId="0" applyNumberFormat="1" applyBorder="1" applyAlignment="1">
      <alignment horizontal="left" vertical="top"/>
    </xf>
    <xf numFmtId="49" fontId="0" fillId="0" borderId="3" xfId="0" applyNumberFormat="1" applyBorder="1" applyAlignment="1">
      <alignment horizontal="left" vertical="top"/>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49" fontId="0" fillId="0" borderId="1" xfId="0" applyNumberFormat="1" applyBorder="1" applyAlignment="1">
      <alignment horizontal="justify" vertical="top"/>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49" fontId="0" fillId="0" borderId="1" xfId="0" applyNumberFormat="1" applyBorder="1" applyAlignment="1">
      <alignment horizontal="left" vertical="top"/>
    </xf>
    <xf numFmtId="0" fontId="2" fillId="0" borderId="1" xfId="0" applyFont="1" applyBorder="1" applyAlignment="1">
      <alignment horizontal="justify" vertical="top" wrapText="1"/>
    </xf>
    <xf numFmtId="49" fontId="0" fillId="0" borderId="1" xfId="0" applyNumberFormat="1" applyBorder="1" applyAlignment="1">
      <alignment horizontal="left" vertical="top" wrapText="1"/>
    </xf>
    <xf numFmtId="0" fontId="0" fillId="0" borderId="1" xfId="0" applyBorder="1" applyAlignment="1">
      <alignment horizontal="justify" vertical="top"/>
    </xf>
    <xf numFmtId="0" fontId="0" fillId="0" borderId="11" xfId="0"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6" fillId="0" borderId="1" xfId="0" applyFont="1" applyBorder="1" applyAlignment="1">
      <alignment horizontal="justify"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0" fontId="2" fillId="0" borderId="13" xfId="0" applyFont="1" applyBorder="1" applyAlignment="1">
      <alignment horizontal="left" vertical="top" wrapText="1"/>
    </xf>
    <xf numFmtId="0" fontId="0" fillId="0" borderId="7" xfId="0" applyBorder="1" applyAlignment="1">
      <alignment horizontal="center" vertical="top"/>
    </xf>
    <xf numFmtId="0" fontId="0" fillId="0" borderId="8" xfId="0" applyBorder="1" applyAlignment="1">
      <alignment horizontal="center" vertical="top"/>
    </xf>
    <xf numFmtId="42" fontId="0" fillId="5" borderId="0" xfId="1"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4" borderId="5" xfId="0" applyFill="1" applyBorder="1" applyAlignment="1">
      <alignment horizontal="left" vertical="top" wrapText="1"/>
    </xf>
    <xf numFmtId="0" fontId="2" fillId="4" borderId="7" xfId="0" applyFont="1"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42" fontId="0" fillId="5" borderId="1" xfId="1" applyFont="1" applyFill="1" applyBorder="1" applyAlignment="1">
      <alignment horizontal="justify" vertical="top"/>
    </xf>
    <xf numFmtId="3" fontId="7" fillId="0" borderId="0" xfId="0" applyNumberFormat="1" applyFont="1"/>
    <xf numFmtId="42" fontId="0" fillId="0" borderId="1" xfId="1" applyFont="1" applyBorder="1" applyAlignment="1">
      <alignment horizontal="righ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9"/>
  <sheetViews>
    <sheetView zoomScaleNormal="100" workbookViewId="0">
      <selection activeCell="B17" sqref="B17:C17"/>
    </sheetView>
  </sheetViews>
  <sheetFormatPr baseColWidth="10" defaultColWidth="0" defaultRowHeight="15" x14ac:dyDescent="0.25"/>
  <cols>
    <col min="1" max="1" width="46.140625" style="7" bestFit="1" customWidth="1"/>
    <col min="2" max="2" width="64" style="7" customWidth="1"/>
    <col min="3" max="3" width="19.140625" style="7" customWidth="1"/>
    <col min="4" max="4" width="11.42578125" style="2" hidden="1" customWidth="1"/>
    <col min="5" max="16384" width="11.42578125" style="2" hidden="1"/>
  </cols>
  <sheetData>
    <row r="1" spans="1:3" ht="18.75" x14ac:dyDescent="0.25">
      <c r="A1" s="24" t="s">
        <v>38</v>
      </c>
      <c r="B1" s="24"/>
      <c r="C1" s="24"/>
    </row>
    <row r="2" spans="1:3" x14ac:dyDescent="0.25">
      <c r="A2" s="5" t="s">
        <v>152</v>
      </c>
      <c r="B2" s="29" t="s">
        <v>154</v>
      </c>
      <c r="C2" s="29"/>
    </row>
    <row r="3" spans="1:3" x14ac:dyDescent="0.25">
      <c r="A3" s="5" t="s">
        <v>0</v>
      </c>
      <c r="B3" s="29" t="s">
        <v>125</v>
      </c>
      <c r="C3" s="29"/>
    </row>
    <row r="4" spans="1:3" ht="18.95" customHeight="1" x14ac:dyDescent="0.25">
      <c r="A4" s="30" t="s">
        <v>106</v>
      </c>
      <c r="B4" s="27" t="s">
        <v>126</v>
      </c>
      <c r="C4" s="28"/>
    </row>
    <row r="5" spans="1:3" ht="18.95" customHeight="1" x14ac:dyDescent="0.25">
      <c r="A5" s="31"/>
      <c r="B5" s="27" t="s">
        <v>127</v>
      </c>
      <c r="C5" s="28"/>
    </row>
    <row r="6" spans="1:3" ht="18.95" customHeight="1" x14ac:dyDescent="0.25">
      <c r="A6" s="30" t="s">
        <v>108</v>
      </c>
      <c r="B6" s="20" t="s">
        <v>128</v>
      </c>
      <c r="C6" s="19" t="s">
        <v>115</v>
      </c>
    </row>
    <row r="7" spans="1:3" ht="18.95" customHeight="1" x14ac:dyDescent="0.25">
      <c r="A7" s="31"/>
      <c r="B7" s="20" t="s">
        <v>129</v>
      </c>
      <c r="C7" s="19" t="s">
        <v>138</v>
      </c>
    </row>
    <row r="8" spans="1:3" ht="18.95" customHeight="1" x14ac:dyDescent="0.25">
      <c r="A8" s="31"/>
      <c r="B8" s="20" t="s">
        <v>130</v>
      </c>
      <c r="C8" s="19" t="s">
        <v>117</v>
      </c>
    </row>
    <row r="9" spans="1:3" ht="18.95" customHeight="1" x14ac:dyDescent="0.25">
      <c r="A9" s="31"/>
      <c r="B9" s="20" t="s">
        <v>131</v>
      </c>
      <c r="C9" s="19" t="s">
        <v>117</v>
      </c>
    </row>
    <row r="10" spans="1:3" ht="18.95" customHeight="1" x14ac:dyDescent="0.25">
      <c r="A10" s="31"/>
      <c r="B10" s="20" t="s">
        <v>132</v>
      </c>
      <c r="C10" s="19" t="s">
        <v>116</v>
      </c>
    </row>
    <row r="11" spans="1:3" ht="18.95" customHeight="1" x14ac:dyDescent="0.25">
      <c r="A11" s="31"/>
      <c r="B11" s="20" t="s">
        <v>133</v>
      </c>
      <c r="C11" s="19" t="s">
        <v>139</v>
      </c>
    </row>
    <row r="12" spans="1:3" ht="18.95" customHeight="1" x14ac:dyDescent="0.25">
      <c r="A12" s="31"/>
      <c r="B12" s="20" t="s">
        <v>134</v>
      </c>
      <c r="C12" s="19" t="s">
        <v>140</v>
      </c>
    </row>
    <row r="13" spans="1:3" ht="18.95" customHeight="1" x14ac:dyDescent="0.25">
      <c r="A13" s="31"/>
      <c r="B13" s="20" t="s">
        <v>135</v>
      </c>
      <c r="C13" s="19" t="s">
        <v>141</v>
      </c>
    </row>
    <row r="14" spans="1:3" ht="18.95" customHeight="1" x14ac:dyDescent="0.25">
      <c r="A14" s="31"/>
      <c r="B14" s="20" t="s">
        <v>136</v>
      </c>
      <c r="C14" s="19" t="s">
        <v>141</v>
      </c>
    </row>
    <row r="15" spans="1:3" ht="15" customHeight="1" x14ac:dyDescent="0.25">
      <c r="A15" s="31"/>
      <c r="B15" s="20" t="s">
        <v>137</v>
      </c>
      <c r="C15" s="19" t="s">
        <v>142</v>
      </c>
    </row>
    <row r="16" spans="1:3" ht="15" customHeight="1" x14ac:dyDescent="0.25">
      <c r="A16" s="22" t="s">
        <v>143</v>
      </c>
      <c r="B16" s="27" t="s">
        <v>144</v>
      </c>
      <c r="C16" s="28"/>
    </row>
    <row r="17" spans="1:3" ht="18.95" customHeight="1" x14ac:dyDescent="0.25">
      <c r="A17" s="5" t="s">
        <v>107</v>
      </c>
      <c r="B17" s="25" t="s">
        <v>110</v>
      </c>
      <c r="C17" s="26"/>
    </row>
    <row r="18" spans="1:3" ht="18.95" customHeight="1" x14ac:dyDescent="0.25">
      <c r="A18" s="5" t="s">
        <v>2</v>
      </c>
      <c r="B18" s="27" t="s">
        <v>150</v>
      </c>
      <c r="C18" s="28"/>
    </row>
    <row r="19" spans="1:3" ht="18.95" customHeight="1" x14ac:dyDescent="0.25">
      <c r="A19" s="5" t="s">
        <v>3</v>
      </c>
      <c r="B19" s="27" t="s">
        <v>113</v>
      </c>
      <c r="C19" s="28"/>
    </row>
    <row r="20" spans="1:3" ht="18" customHeight="1" x14ac:dyDescent="0.25">
      <c r="A20" s="5" t="s">
        <v>24</v>
      </c>
      <c r="B20" s="27" t="s">
        <v>109</v>
      </c>
      <c r="C20" s="28"/>
    </row>
    <row r="21" spans="1:3" x14ac:dyDescent="0.25">
      <c r="A21" s="33" t="s">
        <v>111</v>
      </c>
      <c r="B21" s="34" t="s">
        <v>151</v>
      </c>
      <c r="C21" s="32"/>
    </row>
    <row r="22" spans="1:3" ht="35.1" customHeight="1" x14ac:dyDescent="0.25">
      <c r="A22" s="33"/>
      <c r="B22" s="32"/>
      <c r="C22" s="32"/>
    </row>
    <row r="23" spans="1:3" ht="333.95" customHeight="1" x14ac:dyDescent="0.25">
      <c r="A23" s="33"/>
      <c r="B23" s="32"/>
      <c r="C23" s="32"/>
    </row>
    <row r="24" spans="1:3" x14ac:dyDescent="0.25">
      <c r="A24" s="5" t="s">
        <v>4</v>
      </c>
      <c r="B24" s="27" t="s">
        <v>112</v>
      </c>
      <c r="C24" s="28"/>
    </row>
    <row r="25" spans="1:3" x14ac:dyDescent="0.25">
      <c r="A25" s="5" t="s">
        <v>5</v>
      </c>
      <c r="B25" s="32" t="s">
        <v>114</v>
      </c>
      <c r="C25" s="32"/>
    </row>
    <row r="26" spans="1:3" ht="18" customHeight="1" x14ac:dyDescent="0.25">
      <c r="A26" s="5" t="s">
        <v>6</v>
      </c>
      <c r="B26" s="34" t="s">
        <v>149</v>
      </c>
      <c r="C26" s="32"/>
    </row>
    <row r="27" spans="1:3" x14ac:dyDescent="0.25">
      <c r="A27" s="5" t="s">
        <v>39</v>
      </c>
      <c r="B27" s="21" t="s">
        <v>148</v>
      </c>
    </row>
    <row r="28" spans="1:3" x14ac:dyDescent="0.25">
      <c r="A28" s="5" t="s">
        <v>7</v>
      </c>
      <c r="B28" s="25" t="s">
        <v>147</v>
      </c>
      <c r="C28" s="26"/>
    </row>
    <row r="29" spans="1:3" x14ac:dyDescent="0.25">
      <c r="A29" s="5" t="s">
        <v>8</v>
      </c>
      <c r="B29" s="32" t="s">
        <v>146</v>
      </c>
      <c r="C29" s="32"/>
    </row>
  </sheetData>
  <mergeCells count="19">
    <mergeCell ref="B29:C29"/>
    <mergeCell ref="A21:A23"/>
    <mergeCell ref="B21:C23"/>
    <mergeCell ref="B24:C24"/>
    <mergeCell ref="B25:C25"/>
    <mergeCell ref="B26:C26"/>
    <mergeCell ref="B28:C28"/>
    <mergeCell ref="A1:C1"/>
    <mergeCell ref="B17:C17"/>
    <mergeCell ref="B18:C18"/>
    <mergeCell ref="B19:C19"/>
    <mergeCell ref="B20:C20"/>
    <mergeCell ref="B16:C16"/>
    <mergeCell ref="B2:C2"/>
    <mergeCell ref="B4:C4"/>
    <mergeCell ref="B5:C5"/>
    <mergeCell ref="A4:A5"/>
    <mergeCell ref="A6:A15"/>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62"/>
  <sheetViews>
    <sheetView zoomScale="80" zoomScaleNormal="80" workbookViewId="0">
      <selection activeCell="B3" sqref="B3:C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37" t="s">
        <v>37</v>
      </c>
      <c r="B1" s="37"/>
      <c r="C1" s="37"/>
    </row>
    <row r="2" spans="1:3" x14ac:dyDescent="0.25">
      <c r="A2" s="13" t="s">
        <v>23</v>
      </c>
      <c r="B2" s="40" t="s">
        <v>145</v>
      </c>
      <c r="C2" s="41"/>
    </row>
    <row r="3" spans="1:3" s="2" customFormat="1" x14ac:dyDescent="0.25">
      <c r="A3" s="5" t="s">
        <v>153</v>
      </c>
      <c r="B3" s="29" t="s">
        <v>154</v>
      </c>
      <c r="C3" s="29"/>
    </row>
    <row r="4" spans="1:3" s="2" customFormat="1" x14ac:dyDescent="0.25">
      <c r="A4" s="5" t="s">
        <v>0</v>
      </c>
      <c r="B4" s="29" t="s">
        <v>125</v>
      </c>
      <c r="C4" s="29"/>
    </row>
    <row r="5" spans="1:3" s="2" customFormat="1" ht="18.95" customHeight="1" x14ac:dyDescent="0.25">
      <c r="A5" s="30" t="s">
        <v>106</v>
      </c>
      <c r="B5" s="27" t="s">
        <v>126</v>
      </c>
      <c r="C5" s="28"/>
    </row>
    <row r="6" spans="1:3" s="2" customFormat="1" ht="18.95" customHeight="1" x14ac:dyDescent="0.25">
      <c r="A6" s="31"/>
      <c r="B6" s="27" t="s">
        <v>127</v>
      </c>
      <c r="C6" s="28"/>
    </row>
    <row r="7" spans="1:3" s="2" customFormat="1" ht="18.95" customHeight="1" x14ac:dyDescent="0.25">
      <c r="A7" s="30" t="s">
        <v>108</v>
      </c>
      <c r="B7" s="20" t="s">
        <v>128</v>
      </c>
      <c r="C7" s="19" t="s">
        <v>115</v>
      </c>
    </row>
    <row r="8" spans="1:3" s="2" customFormat="1" ht="18.95" customHeight="1" x14ac:dyDescent="0.25">
      <c r="A8" s="31"/>
      <c r="B8" s="20" t="s">
        <v>129</v>
      </c>
      <c r="C8" s="19" t="s">
        <v>138</v>
      </c>
    </row>
    <row r="9" spans="1:3" s="2" customFormat="1" ht="18.95" customHeight="1" x14ac:dyDescent="0.25">
      <c r="A9" s="31"/>
      <c r="B9" s="20" t="s">
        <v>130</v>
      </c>
      <c r="C9" s="19" t="s">
        <v>117</v>
      </c>
    </row>
    <row r="10" spans="1:3" s="2" customFormat="1" ht="18.95" customHeight="1" x14ac:dyDescent="0.25">
      <c r="A10" s="31"/>
      <c r="B10" s="20" t="s">
        <v>131</v>
      </c>
      <c r="C10" s="19" t="s">
        <v>117</v>
      </c>
    </row>
    <row r="11" spans="1:3" s="2" customFormat="1" ht="18.95" customHeight="1" x14ac:dyDescent="0.25">
      <c r="A11" s="31"/>
      <c r="B11" s="20" t="s">
        <v>132</v>
      </c>
      <c r="C11" s="19" t="s">
        <v>116</v>
      </c>
    </row>
    <row r="12" spans="1:3" s="2" customFormat="1" ht="18.95" customHeight="1" x14ac:dyDescent="0.25">
      <c r="A12" s="31"/>
      <c r="B12" s="20" t="s">
        <v>133</v>
      </c>
      <c r="C12" s="19" t="s">
        <v>139</v>
      </c>
    </row>
    <row r="13" spans="1:3" s="2" customFormat="1" ht="18.95" customHeight="1" x14ac:dyDescent="0.25">
      <c r="A13" s="31"/>
      <c r="B13" s="20" t="s">
        <v>134</v>
      </c>
      <c r="C13" s="19" t="s">
        <v>140</v>
      </c>
    </row>
    <row r="14" spans="1:3" s="2" customFormat="1" ht="18.95" customHeight="1" x14ac:dyDescent="0.25">
      <c r="A14" s="31"/>
      <c r="B14" s="20" t="s">
        <v>135</v>
      </c>
      <c r="C14" s="19" t="s">
        <v>141</v>
      </c>
    </row>
    <row r="15" spans="1:3" s="2" customFormat="1" ht="18.95" customHeight="1" x14ac:dyDescent="0.25">
      <c r="A15" s="31"/>
      <c r="B15" s="20" t="s">
        <v>136</v>
      </c>
      <c r="C15" s="19" t="s">
        <v>141</v>
      </c>
    </row>
    <row r="16" spans="1:3" s="2" customFormat="1" ht="15" customHeight="1" x14ac:dyDescent="0.25">
      <c r="A16" s="31"/>
      <c r="B16" s="20" t="s">
        <v>137</v>
      </c>
      <c r="C16" s="19" t="s">
        <v>142</v>
      </c>
    </row>
    <row r="17" spans="1:3" s="2" customFormat="1" ht="15" customHeight="1" x14ac:dyDescent="0.25">
      <c r="A17" s="22" t="s">
        <v>143</v>
      </c>
      <c r="B17" s="27" t="s">
        <v>144</v>
      </c>
      <c r="C17" s="28"/>
    </row>
    <row r="18" spans="1:3" s="2" customFormat="1" ht="18.95" customHeight="1" x14ac:dyDescent="0.25">
      <c r="A18" s="5" t="s">
        <v>107</v>
      </c>
      <c r="B18" s="25" t="s">
        <v>110</v>
      </c>
      <c r="C18" s="26"/>
    </row>
    <row r="19" spans="1:3" x14ac:dyDescent="0.25">
      <c r="A19" s="13" t="s">
        <v>24</v>
      </c>
      <c r="B19" s="35" t="s">
        <v>118</v>
      </c>
      <c r="C19" s="35"/>
    </row>
    <row r="20" spans="1:3" x14ac:dyDescent="0.25">
      <c r="A20" s="13" t="s">
        <v>75</v>
      </c>
      <c r="B20" s="13"/>
      <c r="C20" s="14"/>
    </row>
    <row r="21" spans="1:3" x14ac:dyDescent="0.25">
      <c r="A21" s="13" t="s">
        <v>57</v>
      </c>
      <c r="B21" s="38"/>
      <c r="C21" s="39"/>
    </row>
    <row r="22" spans="1:3" x14ac:dyDescent="0.25">
      <c r="A22" s="13" t="s">
        <v>25</v>
      </c>
      <c r="B22" s="35"/>
      <c r="C22" s="35"/>
    </row>
    <row r="23" spans="1:3" x14ac:dyDescent="0.25">
      <c r="A23" s="13" t="s">
        <v>26</v>
      </c>
      <c r="B23" s="35"/>
      <c r="C23" s="35"/>
    </row>
    <row r="24" spans="1:3" x14ac:dyDescent="0.25">
      <c r="A24" s="13" t="s">
        <v>27</v>
      </c>
      <c r="B24" s="35"/>
      <c r="C24" s="35"/>
    </row>
    <row r="25" spans="1:3" x14ac:dyDescent="0.25">
      <c r="A25" s="43" t="s">
        <v>28</v>
      </c>
      <c r="B25" s="35"/>
      <c r="C25" s="35"/>
    </row>
    <row r="26" spans="1:3" x14ac:dyDescent="0.25">
      <c r="A26" s="44"/>
      <c r="B26" s="9" t="s">
        <v>36</v>
      </c>
      <c r="C26" s="10" t="s">
        <v>13</v>
      </c>
    </row>
    <row r="27" spans="1:3" x14ac:dyDescent="0.25">
      <c r="A27" s="44"/>
      <c r="B27" s="11"/>
      <c r="C27" s="11"/>
    </row>
    <row r="28" spans="1:3" x14ac:dyDescent="0.25">
      <c r="A28" s="44"/>
      <c r="B28" s="11"/>
      <c r="C28" s="11"/>
    </row>
    <row r="29" spans="1:3" x14ac:dyDescent="0.25">
      <c r="A29" s="44"/>
      <c r="B29" s="11"/>
      <c r="C29" s="11"/>
    </row>
    <row r="30" spans="1:3" x14ac:dyDescent="0.25">
      <c r="A30" s="13" t="s">
        <v>22</v>
      </c>
      <c r="B30" s="35"/>
      <c r="C30" s="35"/>
    </row>
    <row r="31" spans="1:3" x14ac:dyDescent="0.25">
      <c r="A31" s="13" t="s">
        <v>58</v>
      </c>
      <c r="B31" s="38"/>
      <c r="C31" s="39"/>
    </row>
    <row r="32" spans="1:3" x14ac:dyDescent="0.25">
      <c r="A32" s="13" t="s">
        <v>14</v>
      </c>
      <c r="B32" s="35"/>
      <c r="C32" s="35"/>
    </row>
    <row r="33" spans="1:3" x14ac:dyDescent="0.25">
      <c r="A33" s="13" t="s">
        <v>73</v>
      </c>
      <c r="B33" s="35"/>
      <c r="C33" s="35"/>
    </row>
    <row r="34" spans="1:3" x14ac:dyDescent="0.25">
      <c r="A34" s="13" t="s">
        <v>35</v>
      </c>
      <c r="B34" s="35"/>
      <c r="C34" s="35"/>
    </row>
    <row r="35" spans="1:3" x14ac:dyDescent="0.25">
      <c r="A35" s="12" t="s">
        <v>74</v>
      </c>
      <c r="B35" s="35"/>
      <c r="C35" s="35"/>
    </row>
    <row r="36" spans="1:3" x14ac:dyDescent="0.25">
      <c r="A36" s="45" t="s">
        <v>61</v>
      </c>
      <c r="B36" s="45"/>
      <c r="C36" s="45"/>
    </row>
    <row r="37" spans="1:3" x14ac:dyDescent="0.25">
      <c r="A37" s="42" t="s">
        <v>34</v>
      </c>
      <c r="B37" s="42"/>
      <c r="C37" s="42"/>
    </row>
    <row r="38" spans="1:3" x14ac:dyDescent="0.25">
      <c r="A38" s="42" t="s">
        <v>33</v>
      </c>
      <c r="B38" s="42"/>
      <c r="C38" s="42"/>
    </row>
    <row r="39" spans="1:3" x14ac:dyDescent="0.25">
      <c r="A39" s="49" t="s">
        <v>32</v>
      </c>
      <c r="B39" s="49"/>
      <c r="C39" s="49"/>
    </row>
    <row r="40" spans="1:3" x14ac:dyDescent="0.25">
      <c r="A40" s="42" t="s">
        <v>11</v>
      </c>
      <c r="B40" s="42"/>
      <c r="C40" s="42"/>
    </row>
    <row r="41" spans="1:3" x14ac:dyDescent="0.25">
      <c r="A41" s="42" t="s">
        <v>12</v>
      </c>
      <c r="B41" s="42"/>
      <c r="C41" s="42"/>
    </row>
    <row r="42" spans="1:3" x14ac:dyDescent="0.25">
      <c r="A42" s="42" t="s">
        <v>31</v>
      </c>
      <c r="B42" s="42"/>
      <c r="C42" s="42"/>
    </row>
    <row r="43" spans="1:3" x14ac:dyDescent="0.25">
      <c r="A43" s="35" t="s">
        <v>92</v>
      </c>
      <c r="B43" s="35"/>
      <c r="C43" s="35"/>
    </row>
    <row r="44" spans="1:3" x14ac:dyDescent="0.25">
      <c r="A44" s="36" t="s">
        <v>104</v>
      </c>
      <c r="B44" s="36"/>
      <c r="C44" s="36"/>
    </row>
    <row r="45" spans="1:3" x14ac:dyDescent="0.25">
      <c r="A45" s="46" t="s">
        <v>86</v>
      </c>
      <c r="B45" s="46"/>
      <c r="C45" s="46"/>
    </row>
    <row r="46" spans="1:3" x14ac:dyDescent="0.25">
      <c r="A46" s="47" t="s">
        <v>87</v>
      </c>
      <c r="B46" s="47"/>
      <c r="C46" s="11"/>
    </row>
    <row r="47" spans="1:3" x14ac:dyDescent="0.25">
      <c r="A47" s="47" t="s">
        <v>88</v>
      </c>
      <c r="B47" s="47"/>
      <c r="C47" s="11"/>
    </row>
    <row r="48" spans="1:3" x14ac:dyDescent="0.25">
      <c r="A48" s="47" t="s">
        <v>89</v>
      </c>
      <c r="B48" s="47"/>
      <c r="C48" s="11"/>
    </row>
    <row r="49" spans="1:3" x14ac:dyDescent="0.25">
      <c r="A49" s="47" t="s">
        <v>90</v>
      </c>
      <c r="B49" s="47"/>
      <c r="C49" s="11"/>
    </row>
    <row r="50" spans="1:3" x14ac:dyDescent="0.25">
      <c r="A50" s="47" t="s">
        <v>91</v>
      </c>
      <c r="B50" s="47"/>
      <c r="C50" s="11"/>
    </row>
    <row r="51" spans="1:3" x14ac:dyDescent="0.25">
      <c r="A51" s="47" t="s">
        <v>93</v>
      </c>
      <c r="B51" s="47"/>
      <c r="C51" s="11"/>
    </row>
    <row r="52" spans="1:3" x14ac:dyDescent="0.25">
      <c r="A52" s="47" t="s">
        <v>94</v>
      </c>
      <c r="B52" s="47"/>
      <c r="C52" s="11"/>
    </row>
    <row r="53" spans="1:3" x14ac:dyDescent="0.25">
      <c r="A53" s="47" t="s">
        <v>95</v>
      </c>
      <c r="B53" s="47"/>
      <c r="C53" s="11"/>
    </row>
    <row r="54" spans="1:3" x14ac:dyDescent="0.25">
      <c r="A54" s="47" t="s">
        <v>96</v>
      </c>
      <c r="B54" s="47"/>
      <c r="C54" s="11"/>
    </row>
    <row r="55" spans="1:3" x14ac:dyDescent="0.25">
      <c r="A55" s="47" t="s">
        <v>97</v>
      </c>
      <c r="B55" s="47"/>
      <c r="C55" s="11"/>
    </row>
    <row r="56" spans="1:3" x14ac:dyDescent="0.25">
      <c r="A56" s="47" t="s">
        <v>98</v>
      </c>
      <c r="B56" s="47"/>
      <c r="C56" s="11"/>
    </row>
    <row r="57" spans="1:3" x14ac:dyDescent="0.25">
      <c r="A57" s="47" t="s">
        <v>99</v>
      </c>
      <c r="B57" s="47"/>
      <c r="C57" s="11"/>
    </row>
    <row r="58" spans="1:3" x14ac:dyDescent="0.25">
      <c r="A58" s="47" t="s">
        <v>100</v>
      </c>
      <c r="B58" s="47"/>
      <c r="C58" s="11"/>
    </row>
    <row r="59" spans="1:3" x14ac:dyDescent="0.25">
      <c r="A59" s="47" t="s">
        <v>101</v>
      </c>
      <c r="B59" s="47"/>
      <c r="C59" s="11"/>
    </row>
    <row r="60" spans="1:3" x14ac:dyDescent="0.25">
      <c r="A60" s="47" t="s">
        <v>102</v>
      </c>
      <c r="B60" s="47"/>
      <c r="C60" s="11"/>
    </row>
    <row r="61" spans="1:3" x14ac:dyDescent="0.25">
      <c r="A61" s="47" t="s">
        <v>103</v>
      </c>
      <c r="B61" s="47"/>
      <c r="C61" s="11"/>
    </row>
    <row r="62" spans="1:3" x14ac:dyDescent="0.25">
      <c r="A62" s="48"/>
      <c r="B62" s="48"/>
      <c r="C62" s="11"/>
    </row>
  </sheetData>
  <mergeCells count="50">
    <mergeCell ref="A62:B62"/>
    <mergeCell ref="B17:C17"/>
    <mergeCell ref="A57:B57"/>
    <mergeCell ref="A51:B51"/>
    <mergeCell ref="A52:B52"/>
    <mergeCell ref="A53:B53"/>
    <mergeCell ref="A54:B54"/>
    <mergeCell ref="A55:B55"/>
    <mergeCell ref="A56:B56"/>
    <mergeCell ref="A50:B50"/>
    <mergeCell ref="A39:C39"/>
    <mergeCell ref="A40:C40"/>
    <mergeCell ref="A41:C41"/>
    <mergeCell ref="A42:C42"/>
    <mergeCell ref="A59:B59"/>
    <mergeCell ref="A48:B48"/>
    <mergeCell ref="A49:B49"/>
    <mergeCell ref="A60:B60"/>
    <mergeCell ref="A61:B61"/>
    <mergeCell ref="A37:C37"/>
    <mergeCell ref="A45:C45"/>
    <mergeCell ref="A46:B46"/>
    <mergeCell ref="A47:B47"/>
    <mergeCell ref="A58:B58"/>
    <mergeCell ref="B32:C32"/>
    <mergeCell ref="B33:C33"/>
    <mergeCell ref="B34:C34"/>
    <mergeCell ref="B35:C35"/>
    <mergeCell ref="A36:C36"/>
    <mergeCell ref="B24:C24"/>
    <mergeCell ref="A25:A29"/>
    <mergeCell ref="B25:C25"/>
    <mergeCell ref="B30:C30"/>
    <mergeCell ref="B31:C31"/>
    <mergeCell ref="A43:C43"/>
    <mergeCell ref="A44:C44"/>
    <mergeCell ref="B23:C23"/>
    <mergeCell ref="A1:C1"/>
    <mergeCell ref="B18:C18"/>
    <mergeCell ref="B19:C19"/>
    <mergeCell ref="B21:C21"/>
    <mergeCell ref="B22:C22"/>
    <mergeCell ref="B2:C2"/>
    <mergeCell ref="B3:C3"/>
    <mergeCell ref="B5:C5"/>
    <mergeCell ref="B6:C6"/>
    <mergeCell ref="A5:A6"/>
    <mergeCell ref="A7:A16"/>
    <mergeCell ref="B4:C4"/>
    <mergeCell ref="A38:C38"/>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B31:C31</xm:sqref>
        </x14:dataValidation>
        <x14:dataValidation type="list" allowBlank="1" showInputMessage="1" showErrorMessage="1" xr:uid="{4335DF3C-FC34-496D-859E-11EB4E59D1F6}">
          <x14:formula1>
            <xm:f>Hoja2!$C$2:$C$4</xm:f>
          </x14:formula1>
          <xm:sqref>B25:C25</xm:sqref>
        </x14:dataValidation>
        <x14:dataValidation type="list" allowBlank="1" showInputMessage="1" showErrorMessage="1" xr:uid="{0E3F1829-BF3F-4441-A13D-CA38524C6926}">
          <x14:formula1>
            <xm:f>Hoja2!$A$2:$A$5</xm:f>
          </x14:formula1>
          <xm:sqref>B21:C21</xm:sqref>
        </x14:dataValidation>
        <x14:dataValidation type="list" allowBlank="1" showInputMessage="1" showErrorMessage="1" xr:uid="{33A0B5FA-8D56-409D-B920-CF41C38F7FA5}">
          <x14:formula1>
            <xm:f>Hoja2!$E$2:$E$8</xm:f>
          </x14:formula1>
          <xm:sqref>B32:C32</xm:sqref>
        </x14:dataValidation>
        <x14:dataValidation type="list" allowBlank="1" showInputMessage="1" showErrorMessage="1" xr:uid="{CE598DA5-BE60-4504-8641-5BC1D7DE4EC8}">
          <x14:formula1>
            <xm:f>Hoja2!$B$1:$B$2</xm:f>
          </x14:formula1>
          <xm:sqref>B35:C35 B23:C24 B30:C30 B33:C33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2"/>
  <sheetViews>
    <sheetView tabSelected="1" topLeftCell="A25" zoomScale="85" zoomScaleNormal="85" workbookViewId="0">
      <selection activeCell="A40" sqref="A40:A41"/>
    </sheetView>
  </sheetViews>
  <sheetFormatPr baseColWidth="10" defaultColWidth="0" defaultRowHeight="15" x14ac:dyDescent="0.25"/>
  <cols>
    <col min="1" max="1" width="41.85546875" customWidth="1"/>
    <col min="2" max="2" width="30.42578125" customWidth="1"/>
    <col min="3" max="3" width="76.140625" customWidth="1"/>
    <col min="4" max="8" width="11.42578125" hidden="1" customWidth="1"/>
    <col min="9" max="9" width="12" hidden="1" customWidth="1"/>
    <col min="10" max="16384" width="11.42578125" hidden="1"/>
  </cols>
  <sheetData>
    <row r="1" spans="1:3" ht="18.75" x14ac:dyDescent="0.25">
      <c r="A1" s="37" t="s">
        <v>40</v>
      </c>
      <c r="B1" s="37"/>
      <c r="C1" s="37"/>
    </row>
    <row r="2" spans="1:3" x14ac:dyDescent="0.25">
      <c r="A2" s="13" t="s">
        <v>23</v>
      </c>
      <c r="B2" s="40" t="s">
        <v>145</v>
      </c>
      <c r="C2" s="41"/>
    </row>
    <row r="3" spans="1:3" s="2" customFormat="1" x14ac:dyDescent="0.25">
      <c r="A3" s="5" t="s">
        <v>152</v>
      </c>
      <c r="B3" s="29" t="s">
        <v>154</v>
      </c>
      <c r="C3" s="29"/>
    </row>
    <row r="4" spans="1:3" s="2" customFormat="1" x14ac:dyDescent="0.25">
      <c r="A4" s="5" t="s">
        <v>0</v>
      </c>
      <c r="B4" s="29" t="s">
        <v>125</v>
      </c>
      <c r="C4" s="29"/>
    </row>
    <row r="5" spans="1:3" s="2" customFormat="1" ht="18.95" customHeight="1" x14ac:dyDescent="0.25">
      <c r="A5" s="30" t="s">
        <v>106</v>
      </c>
      <c r="B5" s="27" t="s">
        <v>126</v>
      </c>
      <c r="C5" s="28"/>
    </row>
    <row r="6" spans="1:3" s="2" customFormat="1" ht="18.95" customHeight="1" x14ac:dyDescent="0.25">
      <c r="A6" s="31"/>
      <c r="B6" s="27" t="s">
        <v>127</v>
      </c>
      <c r="C6" s="28"/>
    </row>
    <row r="7" spans="1:3" s="2" customFormat="1" ht="18.95" customHeight="1" x14ac:dyDescent="0.25">
      <c r="A7" s="30" t="s">
        <v>108</v>
      </c>
      <c r="B7" s="20" t="s">
        <v>128</v>
      </c>
      <c r="C7" s="19" t="s">
        <v>115</v>
      </c>
    </row>
    <row r="8" spans="1:3" s="2" customFormat="1" ht="18.95" customHeight="1" x14ac:dyDescent="0.25">
      <c r="A8" s="31"/>
      <c r="B8" s="20" t="s">
        <v>129</v>
      </c>
      <c r="C8" s="19" t="s">
        <v>138</v>
      </c>
    </row>
    <row r="9" spans="1:3" s="2" customFormat="1" ht="18.95" customHeight="1" x14ac:dyDescent="0.25">
      <c r="A9" s="31"/>
      <c r="B9" s="20" t="s">
        <v>130</v>
      </c>
      <c r="C9" s="19" t="s">
        <v>117</v>
      </c>
    </row>
    <row r="10" spans="1:3" s="2" customFormat="1" ht="18.95" customHeight="1" x14ac:dyDescent="0.25">
      <c r="A10" s="31"/>
      <c r="B10" s="20" t="s">
        <v>131</v>
      </c>
      <c r="C10" s="19" t="s">
        <v>117</v>
      </c>
    </row>
    <row r="11" spans="1:3" s="2" customFormat="1" ht="18.95" customHeight="1" x14ac:dyDescent="0.25">
      <c r="A11" s="31"/>
      <c r="B11" s="20" t="s">
        <v>132</v>
      </c>
      <c r="C11" s="19" t="s">
        <v>116</v>
      </c>
    </row>
    <row r="12" spans="1:3" s="2" customFormat="1" ht="18.95" customHeight="1" x14ac:dyDescent="0.25">
      <c r="A12" s="31"/>
      <c r="B12" s="20" t="s">
        <v>133</v>
      </c>
      <c r="C12" s="19" t="s">
        <v>139</v>
      </c>
    </row>
    <row r="13" spans="1:3" s="2" customFormat="1" ht="18.95" customHeight="1" x14ac:dyDescent="0.25">
      <c r="A13" s="31"/>
      <c r="B13" s="20" t="s">
        <v>134</v>
      </c>
      <c r="C13" s="19" t="s">
        <v>140</v>
      </c>
    </row>
    <row r="14" spans="1:3" s="2" customFormat="1" ht="18.95" customHeight="1" x14ac:dyDescent="0.25">
      <c r="A14" s="31"/>
      <c r="B14" s="20" t="s">
        <v>135</v>
      </c>
      <c r="C14" s="19" t="s">
        <v>141</v>
      </c>
    </row>
    <row r="15" spans="1:3" s="2" customFormat="1" ht="18.95" customHeight="1" x14ac:dyDescent="0.25">
      <c r="A15" s="31"/>
      <c r="B15" s="20" t="s">
        <v>136</v>
      </c>
      <c r="C15" s="19" t="s">
        <v>141</v>
      </c>
    </row>
    <row r="16" spans="1:3" s="2" customFormat="1" ht="15" customHeight="1" x14ac:dyDescent="0.25">
      <c r="A16" s="31"/>
      <c r="B16" s="20" t="s">
        <v>137</v>
      </c>
      <c r="C16" s="19" t="s">
        <v>142</v>
      </c>
    </row>
    <row r="17" spans="1:6" s="2" customFormat="1" ht="15" customHeight="1" x14ac:dyDescent="0.25">
      <c r="A17" s="22" t="s">
        <v>143</v>
      </c>
      <c r="B17" s="27" t="s">
        <v>144</v>
      </c>
      <c r="C17" s="28"/>
    </row>
    <row r="18" spans="1:6" s="2" customFormat="1" ht="18.95" customHeight="1" x14ac:dyDescent="0.25">
      <c r="A18" s="5" t="s">
        <v>107</v>
      </c>
      <c r="B18" s="25" t="s">
        <v>110</v>
      </c>
      <c r="C18" s="26"/>
    </row>
    <row r="19" spans="1:6" ht="30" x14ac:dyDescent="0.25">
      <c r="A19" s="5" t="s">
        <v>43</v>
      </c>
      <c r="B19" s="50">
        <f>C22+C24+C26+C25+C21</f>
        <v>1583566993</v>
      </c>
      <c r="C19" s="51"/>
    </row>
    <row r="20" spans="1:6" x14ac:dyDescent="0.25">
      <c r="A20" s="55" t="s">
        <v>44</v>
      </c>
      <c r="B20" s="52" t="s">
        <v>45</v>
      </c>
      <c r="C20" s="52"/>
    </row>
    <row r="21" spans="1:6" x14ac:dyDescent="0.25">
      <c r="A21" s="55"/>
      <c r="B21" s="11" t="s">
        <v>46</v>
      </c>
      <c r="C21" s="6">
        <v>79157352</v>
      </c>
    </row>
    <row r="22" spans="1:6" x14ac:dyDescent="0.25">
      <c r="A22" s="55"/>
      <c r="B22" s="11" t="s">
        <v>47</v>
      </c>
      <c r="C22" s="6">
        <v>409641</v>
      </c>
    </row>
    <row r="23" spans="1:6" x14ac:dyDescent="0.25">
      <c r="A23" s="55"/>
      <c r="B23" s="53" t="s">
        <v>48</v>
      </c>
      <c r="C23" s="54"/>
    </row>
    <row r="24" spans="1:6" x14ac:dyDescent="0.25">
      <c r="A24" s="55"/>
      <c r="B24" s="11" t="s">
        <v>121</v>
      </c>
      <c r="C24" s="23">
        <v>792000000</v>
      </c>
    </row>
    <row r="25" spans="1:6" x14ac:dyDescent="0.25">
      <c r="A25" s="55"/>
      <c r="B25" s="11" t="s">
        <v>122</v>
      </c>
      <c r="C25" s="23">
        <v>572000000</v>
      </c>
    </row>
    <row r="26" spans="1:6" ht="30" x14ac:dyDescent="0.25">
      <c r="A26" s="55"/>
      <c r="B26" s="11" t="s">
        <v>123</v>
      </c>
      <c r="C26" s="23">
        <v>140000000</v>
      </c>
      <c r="E26" t="s">
        <v>56</v>
      </c>
      <c r="F26" s="17">
        <v>0.7</v>
      </c>
    </row>
    <row r="27" spans="1:6" ht="23.25" customHeight="1" x14ac:dyDescent="0.25">
      <c r="A27" s="16" t="s">
        <v>41</v>
      </c>
      <c r="B27" s="67" t="s">
        <v>56</v>
      </c>
      <c r="C27" s="68"/>
    </row>
    <row r="28" spans="1:6" ht="339" customHeight="1" x14ac:dyDescent="0.25">
      <c r="A28" s="5" t="s">
        <v>42</v>
      </c>
      <c r="B28" s="69" t="s">
        <v>124</v>
      </c>
      <c r="C28" s="70"/>
    </row>
    <row r="29" spans="1:6" ht="15" customHeight="1" x14ac:dyDescent="0.25">
      <c r="A29" s="15" t="s">
        <v>49</v>
      </c>
      <c r="B29" s="66">
        <f>C31+C34+C35+C38</f>
        <v>143577643</v>
      </c>
      <c r="C29" s="66"/>
    </row>
    <row r="30" spans="1:6" x14ac:dyDescent="0.25">
      <c r="A30" s="16" t="s">
        <v>50</v>
      </c>
      <c r="B30" s="61" t="s">
        <v>45</v>
      </c>
      <c r="C30" s="62"/>
    </row>
    <row r="31" spans="1:6" x14ac:dyDescent="0.25">
      <c r="A31" s="64"/>
      <c r="B31" s="11" t="s">
        <v>46</v>
      </c>
      <c r="C31" s="74">
        <v>73530714</v>
      </c>
    </row>
    <row r="32" spans="1:6" x14ac:dyDescent="0.25">
      <c r="A32" s="65"/>
      <c r="B32" s="11" t="s">
        <v>47</v>
      </c>
      <c r="C32" s="6">
        <v>0</v>
      </c>
    </row>
    <row r="33" spans="1:3" x14ac:dyDescent="0.25">
      <c r="A33" s="65"/>
      <c r="B33" s="53" t="s">
        <v>48</v>
      </c>
      <c r="C33" s="54"/>
    </row>
    <row r="34" spans="1:3" x14ac:dyDescent="0.25">
      <c r="A34" s="65"/>
      <c r="B34" s="11" t="s">
        <v>121</v>
      </c>
      <c r="C34" s="6">
        <v>75500000</v>
      </c>
    </row>
    <row r="35" spans="1:3" x14ac:dyDescent="0.25">
      <c r="A35" s="65"/>
      <c r="B35" s="11" t="s">
        <v>122</v>
      </c>
      <c r="C35" s="6">
        <v>10500000</v>
      </c>
    </row>
    <row r="36" spans="1:3" ht="30" x14ac:dyDescent="0.25">
      <c r="A36" s="65"/>
      <c r="B36" s="11" t="s">
        <v>123</v>
      </c>
      <c r="C36" s="6">
        <v>0</v>
      </c>
    </row>
    <row r="37" spans="1:3" x14ac:dyDescent="0.25">
      <c r="A37" s="65"/>
      <c r="B37" s="53" t="s">
        <v>120</v>
      </c>
      <c r="C37" s="54"/>
    </row>
    <row r="38" spans="1:3" x14ac:dyDescent="0.25">
      <c r="A38" s="65"/>
      <c r="B38" s="11" t="s">
        <v>120</v>
      </c>
      <c r="C38" s="75">
        <v>-15953071</v>
      </c>
    </row>
    <row r="39" spans="1:3" x14ac:dyDescent="0.25">
      <c r="A39" s="18" t="s">
        <v>105</v>
      </c>
      <c r="B39" s="71">
        <f>IFERROR(B29*(VLOOKUP(B27,E26:F26,2,0)),16666)</f>
        <v>100504350.09999999</v>
      </c>
      <c r="C39" s="72"/>
    </row>
    <row r="40" spans="1:3" ht="408.95" customHeight="1" x14ac:dyDescent="0.25">
      <c r="A40" s="30" t="s">
        <v>51</v>
      </c>
      <c r="B40" s="57" t="s">
        <v>155</v>
      </c>
      <c r="C40" s="58"/>
    </row>
    <row r="41" spans="1:3" ht="222" customHeight="1" x14ac:dyDescent="0.25">
      <c r="A41" s="63"/>
      <c r="B41" s="59"/>
      <c r="C41" s="60"/>
    </row>
    <row r="42" spans="1:3" ht="288.95" customHeight="1" x14ac:dyDescent="0.25">
      <c r="A42" s="5" t="s">
        <v>52</v>
      </c>
      <c r="B42" s="56" t="s">
        <v>119</v>
      </c>
      <c r="C42" s="47"/>
    </row>
  </sheetData>
  <mergeCells count="25">
    <mergeCell ref="A40:A41"/>
    <mergeCell ref="B17:C17"/>
    <mergeCell ref="A31:A38"/>
    <mergeCell ref="B29:C29"/>
    <mergeCell ref="B27:C27"/>
    <mergeCell ref="B28:C28"/>
    <mergeCell ref="B39:C39"/>
    <mergeCell ref="B42:C42"/>
    <mergeCell ref="B37:C37"/>
    <mergeCell ref="B33:C33"/>
    <mergeCell ref="B40:C41"/>
    <mergeCell ref="B30:C30"/>
    <mergeCell ref="A1:C1"/>
    <mergeCell ref="B19:C19"/>
    <mergeCell ref="B20:C20"/>
    <mergeCell ref="B23:C23"/>
    <mergeCell ref="A20:A26"/>
    <mergeCell ref="B2:C2"/>
    <mergeCell ref="B3:C3"/>
    <mergeCell ref="A5:A6"/>
    <mergeCell ref="B5:C5"/>
    <mergeCell ref="B6:C6"/>
    <mergeCell ref="A7:A16"/>
    <mergeCell ref="B18:C18"/>
    <mergeCell ref="B4:C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B22" sqref="B22"/>
    </sheetView>
  </sheetViews>
  <sheetFormatPr baseColWidth="10" defaultColWidth="0" defaultRowHeight="15" x14ac:dyDescent="0.25"/>
  <cols>
    <col min="1" max="1" width="35.42578125" customWidth="1"/>
    <col min="2" max="2" width="31.85546875" customWidth="1"/>
    <col min="3" max="3" width="63.42578125" customWidth="1"/>
    <col min="4" max="16384" width="11.42578125" hidden="1"/>
  </cols>
  <sheetData>
    <row r="1" spans="1:3" ht="18.75" x14ac:dyDescent="0.25">
      <c r="A1" s="37" t="s">
        <v>53</v>
      </c>
      <c r="B1" s="37"/>
      <c r="C1" s="37"/>
    </row>
    <row r="2" spans="1:3" x14ac:dyDescent="0.25">
      <c r="A2" s="13" t="s">
        <v>23</v>
      </c>
      <c r="B2" s="67"/>
      <c r="C2" s="68"/>
    </row>
    <row r="3" spans="1:3" x14ac:dyDescent="0.25">
      <c r="A3" s="5" t="s">
        <v>9</v>
      </c>
      <c r="B3" s="35" t="e">
        <f>_xlfn.SINGLE('GENERALES NOTA 322'!#REF!)</f>
        <v>#REF!</v>
      </c>
      <c r="C3" s="35"/>
    </row>
    <row r="4" spans="1:3" x14ac:dyDescent="0.25">
      <c r="A4" s="5" t="s">
        <v>0</v>
      </c>
      <c r="B4" s="35" t="str">
        <f>'GENERALES NOTA 322'!B2:C2</f>
        <v xml:space="preserve">18001310300120200028700 </v>
      </c>
      <c r="C4" s="35"/>
    </row>
    <row r="5" spans="1:3" x14ac:dyDescent="0.25">
      <c r="A5" s="5" t="s">
        <v>106</v>
      </c>
      <c r="B5" s="35" t="e">
        <f>_xlfn.SINGLE('GENERALES NOTA 322'!#REF!)</f>
        <v>#REF!</v>
      </c>
      <c r="C5" s="35"/>
    </row>
    <row r="6" spans="1:3" x14ac:dyDescent="0.25">
      <c r="A6" s="5" t="s">
        <v>1</v>
      </c>
      <c r="B6" s="35" t="e">
        <f>_xlfn.SINGLE('GENERALES NOTA 322'!#REF!)</f>
        <v>#REF!</v>
      </c>
      <c r="C6" s="35"/>
    </row>
    <row r="7" spans="1:3" x14ac:dyDescent="0.25">
      <c r="A7" s="5" t="s">
        <v>107</v>
      </c>
      <c r="B7" s="35" t="str">
        <f>'GENERALES NOTA 322'!B15:C15</f>
        <v>Consuelo Cubillos Vélez</v>
      </c>
      <c r="C7" s="35"/>
    </row>
    <row r="8" spans="1:3" x14ac:dyDescent="0.25">
      <c r="A8" s="16" t="s">
        <v>41</v>
      </c>
      <c r="B8" s="38"/>
      <c r="C8" s="39"/>
    </row>
    <row r="9" spans="1:3" x14ac:dyDescent="0.25">
      <c r="A9" s="16" t="s">
        <v>50</v>
      </c>
      <c r="B9" s="73"/>
      <c r="C9" s="73"/>
    </row>
    <row r="10" spans="1:3" x14ac:dyDescent="0.25">
      <c r="A10" s="16" t="s">
        <v>62</v>
      </c>
      <c r="B10" s="73"/>
      <c r="C10" s="73"/>
    </row>
    <row r="11" spans="1:3" ht="45" x14ac:dyDescent="0.25">
      <c r="A11" s="5" t="s">
        <v>63</v>
      </c>
      <c r="B11" s="35"/>
      <c r="C11" s="35"/>
    </row>
    <row r="12" spans="1:3" ht="45" x14ac:dyDescent="0.25">
      <c r="A12" s="5" t="s">
        <v>64</v>
      </c>
      <c r="B12" s="35"/>
      <c r="C12" s="35"/>
    </row>
    <row r="13" spans="1:3" x14ac:dyDescent="0.25">
      <c r="A13" s="5" t="s">
        <v>65</v>
      </c>
      <c r="B13" s="11"/>
      <c r="C13" s="11"/>
    </row>
  </sheetData>
  <mergeCells count="12">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x14ac:dyDescent="0.25"/>
  <cols>
    <col min="4" max="4" width="20.140625" bestFit="1" customWidth="1"/>
    <col min="5" max="5" width="42.85546875" bestFit="1" customWidth="1"/>
  </cols>
  <sheetData>
    <row r="1" spans="1:9" x14ac:dyDescent="0.25">
      <c r="A1" s="8" t="s">
        <v>57</v>
      </c>
      <c r="B1" t="s">
        <v>29</v>
      </c>
      <c r="C1" s="8" t="s">
        <v>28</v>
      </c>
      <c r="D1" s="8" t="s">
        <v>58</v>
      </c>
      <c r="E1" s="3" t="s">
        <v>14</v>
      </c>
      <c r="F1" s="2" t="s">
        <v>56</v>
      </c>
      <c r="G1" s="4">
        <v>0</v>
      </c>
      <c r="H1" t="s">
        <v>10</v>
      </c>
      <c r="I1" t="s">
        <v>80</v>
      </c>
    </row>
    <row r="2" spans="1:9" x14ac:dyDescent="0.25">
      <c r="A2" t="s">
        <v>66</v>
      </c>
      <c r="B2" t="s">
        <v>30</v>
      </c>
      <c r="C2" t="s">
        <v>70</v>
      </c>
      <c r="D2" s="2" t="s">
        <v>59</v>
      </c>
      <c r="E2" s="1" t="s">
        <v>17</v>
      </c>
      <c r="F2" s="2" t="s">
        <v>54</v>
      </c>
      <c r="G2" s="4">
        <v>0.7</v>
      </c>
      <c r="H2" t="s">
        <v>76</v>
      </c>
      <c r="I2" t="s">
        <v>81</v>
      </c>
    </row>
    <row r="3" spans="1:9" x14ac:dyDescent="0.25">
      <c r="A3" t="s">
        <v>67</v>
      </c>
      <c r="C3" t="s">
        <v>71</v>
      </c>
      <c r="D3" s="2" t="s">
        <v>60</v>
      </c>
      <c r="E3" s="1" t="s">
        <v>18</v>
      </c>
      <c r="F3" s="2" t="s">
        <v>55</v>
      </c>
      <c r="G3" s="4">
        <v>0.3</v>
      </c>
      <c r="H3" t="s">
        <v>77</v>
      </c>
      <c r="I3" t="s">
        <v>82</v>
      </c>
    </row>
    <row r="4" spans="1:9" x14ac:dyDescent="0.25">
      <c r="A4" t="s">
        <v>68</v>
      </c>
      <c r="C4" t="s">
        <v>72</v>
      </c>
      <c r="E4" s="1" t="s">
        <v>19</v>
      </c>
      <c r="H4" t="s">
        <v>78</v>
      </c>
      <c r="I4" t="s">
        <v>83</v>
      </c>
    </row>
    <row r="5" spans="1:9" x14ac:dyDescent="0.25">
      <c r="A5" t="s">
        <v>69</v>
      </c>
      <c r="E5" s="1" t="s">
        <v>15</v>
      </c>
      <c r="H5" t="s">
        <v>79</v>
      </c>
      <c r="I5" t="s">
        <v>84</v>
      </c>
    </row>
    <row r="6" spans="1:9" x14ac:dyDescent="0.25">
      <c r="E6" s="1" t="s">
        <v>16</v>
      </c>
      <c r="I6" t="s">
        <v>85</v>
      </c>
    </row>
    <row r="7" spans="1:9" x14ac:dyDescent="0.25">
      <c r="E7" s="1" t="s">
        <v>21</v>
      </c>
    </row>
    <row r="8" spans="1:9" x14ac:dyDescent="0.25">
      <c r="E8" s="1"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MARÍA CAMILA AGUDELO ORTIZ</cp:lastModifiedBy>
  <dcterms:created xsi:type="dcterms:W3CDTF">2020-12-07T14:41:17Z</dcterms:created>
  <dcterms:modified xsi:type="dcterms:W3CDTF">2024-02-26T15:47:51Z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ies>
</file>