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gha2-my.sharepoint.com/personal/jbermudez_gha_com_co/Documents/GHA ABOGADO/ASIGNACIONES/175. PRONUNCIAMIENTO IMPUTACIÓN PRF-2019-00582/FALLO/"/>
    </mc:Choice>
  </mc:AlternateContent>
  <xr:revisionPtr revIDLastSave="63" documentId="8_{53AC31FC-4B90-4F50-BD6C-B3AAE2D3FDFD}" xr6:coauthVersionLast="47" xr6:coauthVersionMax="47" xr10:uidLastSave="{393981CB-03C8-40C6-B339-A2D44C0DE2BD}"/>
  <bookViews>
    <workbookView xWindow="-120" yWindow="-120" windowWidth="29040" windowHeight="15720" firstSheet="2" activeTab="3"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7" l="1"/>
  <c r="B7" i="17"/>
  <c r="B6" i="17"/>
  <c r="B12" i="17" s="1"/>
  <c r="B11" i="17" s="1"/>
  <c r="B15" i="17" s="1"/>
  <c r="B4" i="17"/>
  <c r="B3" i="17"/>
  <c r="B2" i="17"/>
  <c r="B5" i="10"/>
  <c r="B5" i="14" s="1"/>
  <c r="B4" i="10"/>
  <c r="B3" i="10"/>
  <c r="B4" i="14"/>
  <c r="B6" i="14"/>
  <c r="B8" i="14"/>
  <c r="B7" i="14"/>
  <c r="B3" i="14"/>
  <c r="B2" i="14"/>
  <c r="B3" i="12"/>
  <c r="B5" i="17" l="1"/>
  <c r="B5" i="12" s="1"/>
  <c r="B12" i="14"/>
  <c r="B11" i="14" s="1"/>
  <c r="B15" i="14" s="1"/>
  <c r="B2" i="12"/>
  <c r="B7" i="12"/>
  <c r="B6" i="12"/>
  <c r="B4" i="12"/>
  <c r="B7" i="10" l="1"/>
  <c r="B6" i="10"/>
</calcChain>
</file>

<file path=xl/sharedStrings.xml><?xml version="1.0" encoding="utf-8"?>
<sst xmlns="http://schemas.openxmlformats.org/spreadsheetml/2006/main" count="204" uniqueCount="146">
  <si>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</si>
  <si>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</si>
  <si>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</si>
  <si>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</si>
  <si>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</si>
  <si>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</si>
  <si>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</si>
  <si>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</si>
  <si>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</si>
  <si>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</si>
  <si>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</si>
  <si>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</si>
  <si>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</si>
  <si>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</si>
  <si>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</si>
  <si>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</si>
  <si>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</si>
  <si>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</si>
  <si>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</si>
  <si>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</si>
  <si>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</si>
  <si>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</si>
  <si>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</si>
  <si>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</si>
  <si>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</si>
  <si>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</si>
  <si>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</si>
  <si>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</si>
  <si>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</si>
  <si>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</si>
  <si>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</si>
  <si>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</si>
  <si>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</si>
  <si>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</si>
  <si>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</si>
  <si>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</si>
  <si>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</si>
  <si>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</si>
  <si>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</si>
  <si>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</si>
  <si>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</si>
  <si>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</si>
  <si>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</si>
  <si>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</si>
  <si>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</si>
  <si>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</si>
  <si>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</si>
  <si>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</si>
  <si>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</si>
  <si>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</si>
  <si>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</si>
  <si>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</si>
  <si>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</si>
  <si>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</si>
  <si>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</si>
  <si>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</si>
  <si>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</si>
  <si>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</si>
  <si>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</si>
  <si>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</si>
  <si>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</si>
  <si>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</si>
  <si>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</si>
  <si>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</si>
  <si>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</si>
  <si>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</si>
  <si>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</si>
  <si>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</si>
  <si>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</si>
  <si>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</si>
  <si>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</si>
  <si>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</si>
  <si>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</si>
  <si>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</si>
  <si>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</si>
  <si>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</si>
  <si>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</si>
  <si>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</si>
  <si>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</si>
  <si>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</si>
  <si>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</si>
  <si>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</si>
  <si>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</si>
  <si>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</si>
  <si>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</si>
  <si>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</si>
  <si>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</si>
  <si>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</si>
  <si>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</si>
  <si>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</si>
  <si>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</si>
  <si>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</si>
  <si>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</si>
  <si>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</si>
  <si>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</si>
  <si>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</si>
  <si>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</si>
  <si>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</si>
  <si>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</si>
  <si>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</si>
  <si>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</si>
  <si>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</si>
  <si>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</si>
  <si>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</si>
  <si>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</si>
  <si>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</si>
  <si>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</si>
  <si>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</si>
  <si>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</si>
  <si>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</si>
  <si>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</si>
  <si>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</si>
  <si>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</si>
  <si>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</si>
  <si>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</si>
  <si>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</si>
  <si>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VALOR ASEGURADO</t>
  </si>
  <si>
    <t>DEDUCIBLE</t>
  </si>
  <si>
    <t xml:space="preserve">VALOR TOMAR </t>
  </si>
  <si>
    <t>PRF-2019-00582</t>
  </si>
  <si>
    <t>GERENCIA DEPARTAMENTAL DEL GUAVIARE</t>
  </si>
  <si>
    <t>ORDINARIO</t>
  </si>
  <si>
    <t>IMPUTACIÓN</t>
  </si>
  <si>
    <t>BATALLON INFANTERIA DE MARINA # 32 (BIFIM32) - COMANDO DE APOYO LOGISTICO DE LA INFANTERIA DE MARINA - ARMADA NACIONAL</t>
  </si>
  <si>
    <t>$ 1.668.439.251,76</t>
  </si>
  <si>
    <t>ALLIANZ SEGUROS S.A , QBE SEGUROS S.A, MAPFRE SEGUROS GENERALES DE COLOMBIA S.A, AXA COLPATRIA SEGUROS S.A, LA PREVISORA S.A COMPAÑÍA DE SEGUROS</t>
  </si>
  <si>
    <t>24 de enero de 2018</t>
  </si>
  <si>
    <t>Según se refiere en el auto de imputación, el presente proceso de responsablidad fical tiene como origen la denuncia 2017-115644-80954-D, por los presuntos hechos irregulares  por parte del BIFIM32, quienes segun material probatorio allegado reportaban de manera irregular la alimentación de una cantidad de personal superior a la que realmente se tenia asignado, solicitando mas recursos. Este incremento presuntamente injustificado del total de personal
que recibió recursos de alimentación se presentó entre los años 2013 al 2016.
Los recursos fueron entregados por la Agencia Logística de la Fuerzas Militares
— Regional Llanos Orientales al Batallón de Infantería de Marina - BIFIM32;
presuntamente por valor de MIL SEISCIENTOS SESENTA Y OCHO MIL MILLONES
CUATRO CIENTOS TREINTA Y NUEVE MIL DOSCIENTOS CINCUENTA Y UN PESOS
CON SETENTA Y SEIS CENTAVOS ($1.668.439.251,76)</t>
  </si>
  <si>
    <t>MDN- ARC- Dirección de Abastecimientos</t>
  </si>
  <si>
    <t>No se indica</t>
  </si>
  <si>
    <t>Póliza de manejo para entidades oficiales No. 92100001578 expedia el 8 de enero de 2013, Póliza de manejo para entidades oficiales No. 000705407957 expedia el 19 de enero de 2015 y Póliza de manejo para entidades oficiales No. 000706237136 expedia el 04 de enero de 2016</t>
  </si>
  <si>
    <t>MANEJO GLOBAL - RESPONSABILIDAD FISCAL</t>
  </si>
  <si>
    <t>SINIESTRO 109373610</t>
  </si>
  <si>
    <t>92100001578-21591988</t>
  </si>
  <si>
    <t>menoscabo de fondos y bienes nacionales causados por sus servidores públicos por actos u omisiones o fallos de Responsabilidad Fiscal</t>
  </si>
  <si>
    <t>92100001578-21591988 : Vr asegurado disponible $23.991.228
000705407957-21709605: Vr asegurado disponible $225.000.000
000706237136-21882788: Vr asegurado disponible $ 221.594.467</t>
  </si>
  <si>
    <t>x</t>
  </si>
  <si>
    <t>01/01/2014 al 31/07/2014</t>
  </si>
  <si>
    <t>QBE</t>
  </si>
  <si>
    <t>MAPFRE</t>
  </si>
  <si>
    <t>LA PREVISORA</t>
  </si>
  <si>
    <t>SEGUROS COLPATRIA</t>
  </si>
  <si>
    <t>ALLIANZ SEGUROS</t>
  </si>
  <si>
    <t>La contingencia se califica como EVENTUAL, pues si bien las Pólizas de Manejo Global Entidades Estatales No. 92100001578, 000705407957 y 000706237136 prestan cobertura temporal y material frente a los hechos investigados por el ente de control, debe tenerse en cuenta que en la defensa debaten los elementos fundamentales de la responsabilidad fiscal, ya que estos no se han acreditado, en ese mismo sentido, con la defensa a la imputación también se expuso la prescripción de las acciones derivadas del contrato de seguros, toda vez que la ocurrencia de los hechos materia de investigación fiscal del presente proceso en el escenario más favorable para el ente de control acaecieron el 31 de diciembre de 2016, pero el auto de imputación se expide el 29 de junio de 2023, esto es más de cinco (5) después, configurándose el término prescriptivo.
En primer lugar, debe indicarse que las Pólizas de Manejo Global Entidades Estatales No. 92100001578, 000705407957 y 000706237136, fueron pactadas en la modalidad de ocurrencia y ofrecen cobertura temporal para los hechos objeto investigación ocurridos dentro del periodo de vigencia, esto es,  entre el 01 de enero de 2014 y el 31 de diciembre de 2016. Por otro lado, prestan cobertura material, toda vez que ampara el “menoscabo de fondos y bienes nacionales causados por sus servidores públicos por actos u omisiones que se tipifiquen como delitos contra la administración pública o fallos con responsabilidad fiscal” y, precisamente, el amparo que se pretende afectar corresponde al de fallos con responsabilidad fiscal en contra de funcionarios de la entidad afectada. 
Frente a la responsabilidad del asegurado debe decirse que desde el auto de archivo, que fue revocado por el superior, el ente de control indicó que, pese a que se advirtieron irregularidades en el conteo de los infantes de marina adscritos al batallón al sumarse los que hacían parte de otros batallones y esta es la actuación que se reprocha pero que la misma no constituía en un daño patrimonial pues finalmente los recursos fueron invertidos en los mismos infantes pero de otras dependencias, situación mencionada en varias versiones libres recolectadas en el proceso, por lo que dependerá de la valoración que ente de control realice del conjunto de pruebas. Lo anterior, sin perjuicio del carácter contingente del proceso.</t>
  </si>
  <si>
    <t>1.	INEXISTENCIA DEL HECHO Y DE LA SUPUESTA CONDUCTA GENERADORA DEL DAÑO.
2.	EN EL PRESENTE CASO NO SE REÚNEN LOS ELEMENTOS DE LA RESPONSABILIDAD FISCAL - INEXISTENCIA DE DAÑO PATRIMONIAL AL ESTADO.
3.	EN EL PRESENTE CASO NO SE REÚNEN LOS ELEMENTOS DE LA RESPONSABILIDAD FISCAL - POR INEXISTENCIA DE CULPA GRAVE Y/O DOLO EN CABEZA DE LOS PRESUNTOS RESPONSABLES.
4.	LA CONTRALORÍA NO TUVO EN CUENTA QUE PRESCRIBIERON LAS ACCIONES DERIVADAS DEL CONTRATO DE SEGURO.
5.	INEXIGIBILIDAD DE LA OBLIGACIÓN A CARGO DE LA COMPAÑÍA ASEGURADORA POR CUANTO NO SE REALIZÓ EL RIESGO ASEGURADO.
6.	EXISTENCIA DE UN LIMITE ASEGURADO 
7.	EXISTENCIA DE COASEGURO E INEXISTENCIA DE SOLIDARIDAD EN EL MARCO DEL COASEGURO CONTENIDO CADA UNA DE LAS PÓLIZAS DE MANEJO GLOBAL ENTIDADES ESTATALES.
8.	EN CUALQUIER CASO, SE DEBERÁN TENER EN CUENTA DE LOS DEDUCIBLES PACTADOS EN LA PÓLIZA DE MANEJO GLOBAL ENTIDADES ESTATALES NO. 92100001578.
9.	DEBE TENERSE EN CUENTA CARÁCTER MERAMENTE INDEMNIZATORIO QUE REVISTEN LOS CONTRATOS DE SEGURO.</t>
  </si>
  <si>
    <t>La Gerencia Departamental Colegiada de Guaviare ha cuantificado el presunto daño patrimonial en la suma de 1.668.439.251,76 sin indexar, que surge de la asignación de una partida de alimentación en cuantía mayor, al número de infantes que realmente le correspondía al durante las vigencias de 2013, 2014, 2015 y 2016. En caso de un fallo que responsabilice a los funcionarios de la entidad asegurada, se determinaría el valor de la contingencia en dicha cifra, cabe destacar que las Pólizas de Manejo Global Entidades Estatales No. 92100001578, 000705407957 y 000706237136, prestan cobertura temporal y material frente a los hechos objeto de reproche cuenta con un coaseguro cedido, determinado de la siguiente forma, QBE seguros S.A con el 21.5%, Mapfre segurosgenerales de Colombia S.A con el 12%, la Previsora S.A compañía de seguros con el 21.5 % Compañía de Seguros Colpatria con el 22.5%, y ALLIANZ SEGUROS S.A con el 22,50% Además, se estableció un deducible del 4% del valor de la perdida, mínimo 3 salarios mínimos (SMMLV) para el amparo de Delitos contra la administración pública. Por lo tanto, en caso de una eventual condena, ALLIANZ SEGUROS S.A asumiría el pago de la suma de 360.382.878,38, cifra que ya incluye el descuento por el deducible pactado del 4%. SE debe tener en consideracion la suma del valor asegurado disponible para cada una de las pólizas vinculadas así: 92100001578-21591988 : Vr asegurado disponible $23.991.228
000705407957-21709605: Vr asegurado disponible $225.000.000
000706237136-21882788: Vr asegurado disponible $ 221.594.467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</si>
</sst>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 #,##0;[Red]\-&quot;$&quot;\ #,##0"/>
    <numFmt numFmtId="165" formatCode="_-&quot;$&quot;\ * #,##0_-;\-&quot;$&quot;\ * #,##0_-;_-&quot;$&quot;\ * &quot;-&quot;_-;_-@_-"/>
  </numFmts>
  <fonts count="10"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164"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5" fillId="2" borderId="7" xfId="0" applyFont="1" applyFill="1" applyBorder="1" applyAlignment="1">
      <alignment horizontal="justify" vertical="top"/>
    </xf>
    <xf numFmtId="0" fontId="2" fillId="8" borderId="1" xfId="0" applyFont="1" applyFill="1" applyBorder="1" applyAlignment="1">
      <alignment horizontal="justify" vertical="top"/>
    </xf>
    <xf numFmtId="0" fontId="2" fillId="0" borderId="8" xfId="0" applyFont="1" applyBorder="1" applyAlignment="1">
      <alignment vertical="center" wrapText="1"/>
    </xf>
    <xf numFmtId="0" fontId="6" fillId="0" borderId="1" xfId="0" applyFont="1" applyBorder="1" applyAlignment="1">
      <alignment vertical="top" wrapText="1"/>
    </xf>
    <xf numFmtId="0" fontId="0" fillId="0" borderId="1" xfId="0" applyBorder="1" applyAlignment="1">
      <alignment horizontal="justify" vertical="top"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xf>
    <xf numFmtId="0" fontId="0" fillId="0" borderId="3" xfId="0" applyBorder="1" applyAlignment="1">
      <alignment horizontal="left" vertical="top"/>
    </xf>
    <xf numFmtId="164"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0" fontId="0" fillId="0" borderId="5" xfId="0" applyBorder="1" applyAlignment="1">
      <alignment horizontal="justify" vertical="top" wrapText="1"/>
    </xf>
    <xf numFmtId="0" fontId="0" fillId="0" borderId="6" xfId="0" applyBorder="1" applyAlignment="1">
      <alignment horizontal="justify" vertical="top"/>
    </xf>
    <xf numFmtId="0" fontId="0" fillId="0" borderId="15" xfId="0" applyBorder="1" applyAlignment="1">
      <alignment horizontal="justify" vertical="top"/>
    </xf>
    <xf numFmtId="0" fontId="0" fillId="0" borderId="7" xfId="0" applyBorder="1" applyAlignment="1">
      <alignment horizontal="justify" vertical="top"/>
    </xf>
    <xf numFmtId="0" fontId="0" fillId="0" borderId="13" xfId="0" applyBorder="1" applyAlignment="1">
      <alignment horizontal="justify" vertical="top"/>
    </xf>
    <xf numFmtId="0" fontId="0" fillId="0" borderId="14" xfId="0" applyBorder="1" applyAlignment="1">
      <alignment horizontal="justify" vertical="top"/>
    </xf>
    <xf numFmtId="14" fontId="0" fillId="0" borderId="2" xfId="0" applyNumberFormat="1" applyBorder="1" applyAlignment="1">
      <alignment horizontal="left" vertical="top"/>
    </xf>
    <xf numFmtId="165" fontId="0" fillId="0" borderId="2" xfId="1" applyFont="1" applyBorder="1" applyAlignment="1">
      <alignment horizontal="justify" vertical="top"/>
    </xf>
    <xf numFmtId="165" fontId="0" fillId="0" borderId="3" xfId="1" applyFont="1" applyBorder="1" applyAlignment="1">
      <alignment horizontal="justify" vertical="top"/>
    </xf>
    <xf numFmtId="0" fontId="3" fillId="2" borderId="4" xfId="0" applyFont="1" applyFill="1" applyBorder="1" applyAlignment="1">
      <alignment horizontal="center" vertical="top"/>
    </xf>
    <xf numFmtId="165"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165" fontId="8" fillId="8" borderId="1" xfId="0" applyNumberFormat="1" applyFont="1" applyFill="1" applyBorder="1" applyAlignment="1">
      <alignment horizontal="center" vertical="top"/>
    </xf>
    <xf numFmtId="0" fontId="8" fillId="8" borderId="1" xfId="0" applyFont="1" applyFill="1" applyBorder="1" applyAlignment="1">
      <alignment horizontal="center" vertical="top"/>
    </xf>
    <xf numFmtId="165" fontId="0" fillId="0" borderId="13" xfId="1" applyFont="1" applyBorder="1" applyAlignment="1" applyProtection="1">
      <alignment horizontal="center" vertical="top"/>
    </xf>
    <xf numFmtId="165" fontId="0" fillId="0" borderId="14" xfId="1" applyFont="1" applyBorder="1" applyAlignment="1" applyProtection="1">
      <alignment horizontal="center" vertical="top"/>
    </xf>
    <xf numFmtId="165" fontId="8" fillId="0" borderId="2" xfId="1" applyFont="1" applyBorder="1" applyAlignment="1" applyProtection="1">
      <alignment horizontal="center" vertical="top"/>
    </xf>
    <xf numFmtId="165"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165" fontId="8" fillId="0" borderId="1" xfId="1" applyFont="1" applyBorder="1" applyAlignment="1" applyProtection="1">
      <alignment horizontal="center" vertical="top"/>
      <protection locked="0"/>
    </xf>
    <xf numFmtId="165"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165" fontId="0" fillId="0" borderId="2" xfId="1" applyFont="1" applyBorder="1" applyAlignment="1" applyProtection="1">
      <alignment horizontal="center" vertical="top"/>
    </xf>
    <xf numFmtId="165" fontId="0" fillId="0" borderId="3" xfId="1" applyFont="1" applyBorder="1" applyAlignment="1" applyProtection="1">
      <alignment horizontal="center" vertical="top"/>
    </xf>
    <xf numFmtId="165" fontId="0" fillId="5" borderId="1" xfId="1" applyFont="1" applyFill="1" applyBorder="1" applyAlignment="1">
      <alignment horizontal="justify" vertical="top"/>
    </xf>
    <xf numFmtId="0" fontId="9" fillId="0" borderId="11" xfId="0" applyFont="1" applyBorder="1" applyAlignment="1">
      <alignment horizontal="center" vertical="center"/>
    </xf>
    <xf numFmtId="0" fontId="0" fillId="0" borderId="1" xfId="0" applyBorder="1" applyAlignment="1" applyProtection="1">
      <alignment horizontal="center" wrapText="1"/>
      <protection locked="0"/>
    </xf>
    <xf numFmtId="0" fontId="0" fillId="0" borderId="2" xfId="0" applyBorder="1" applyAlignment="1" applyProtection="1">
      <alignment horizontal="center" vertical="top" wrapText="1"/>
      <protection locked="0"/>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15" sqref="B15:C15"/>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0" t="s">
        <v>0</v>
      </c>
      <c r="B1" s="40"/>
      <c r="C1" s="40"/>
    </row>
    <row r="2" spans="1:3" x14ac:dyDescent="0.25">
      <c r="A2" s="5" t="s">
        <v>1</v>
      </c>
      <c r="B2" s="37" t="s">
        <v>119</v>
      </c>
      <c r="C2" s="37"/>
    </row>
    <row r="3" spans="1:3" ht="15" customHeight="1" x14ac:dyDescent="0.25">
      <c r="A3" s="5" t="s">
        <v>2</v>
      </c>
      <c r="B3" s="38" t="s">
        <v>120</v>
      </c>
      <c r="C3" s="39"/>
    </row>
    <row r="4" spans="1:3" x14ac:dyDescent="0.25">
      <c r="A4" s="5" t="s">
        <v>3</v>
      </c>
      <c r="B4" s="38" t="s">
        <v>121</v>
      </c>
      <c r="C4" s="39"/>
    </row>
    <row r="5" spans="1:3" x14ac:dyDescent="0.25">
      <c r="A5" s="5" t="s">
        <v>4</v>
      </c>
      <c r="B5" s="37" t="s">
        <v>122</v>
      </c>
      <c r="C5" s="37"/>
    </row>
    <row r="6" spans="1:3" x14ac:dyDescent="0.25">
      <c r="A6" s="5" t="s">
        <v>5</v>
      </c>
      <c r="B6" s="41" t="s">
        <v>123</v>
      </c>
      <c r="C6" s="42"/>
    </row>
    <row r="7" spans="1:3" x14ac:dyDescent="0.25">
      <c r="A7" s="5" t="s">
        <v>6</v>
      </c>
      <c r="B7" s="43" t="s">
        <v>124</v>
      </c>
      <c r="C7" s="37"/>
    </row>
    <row r="8" spans="1:3" x14ac:dyDescent="0.25">
      <c r="A8" s="34" t="s">
        <v>7</v>
      </c>
      <c r="B8" s="36" t="s">
        <v>125</v>
      </c>
      <c r="C8" s="37"/>
    </row>
    <row r="9" spans="1:3" x14ac:dyDescent="0.25">
      <c r="A9" s="5" t="s">
        <v>8</v>
      </c>
      <c r="B9" s="36" t="s">
        <v>126</v>
      </c>
      <c r="C9" s="36"/>
    </row>
    <row r="10" spans="1:3" ht="15" customHeight="1" x14ac:dyDescent="0.25">
      <c r="A10" s="47" t="s">
        <v>9</v>
      </c>
      <c r="B10" s="48" t="s">
        <v>127</v>
      </c>
      <c r="C10" s="49"/>
    </row>
    <row r="11" spans="1:3" ht="30" customHeight="1" x14ac:dyDescent="0.25">
      <c r="A11" s="47"/>
      <c r="B11" s="50"/>
      <c r="C11" s="51"/>
    </row>
    <row r="12" spans="1:3" x14ac:dyDescent="0.25">
      <c r="A12" s="47"/>
      <c r="B12" s="52"/>
      <c r="C12" s="53"/>
    </row>
    <row r="13" spans="1:3" ht="15" customHeight="1" x14ac:dyDescent="0.25">
      <c r="A13" s="5" t="s">
        <v>10</v>
      </c>
      <c r="B13" s="41" t="s">
        <v>128</v>
      </c>
      <c r="C13" s="42"/>
    </row>
    <row r="14" spans="1:3" ht="17.25" customHeight="1" x14ac:dyDescent="0.25">
      <c r="A14" s="5" t="s">
        <v>11</v>
      </c>
      <c r="B14" s="37" t="s">
        <v>129</v>
      </c>
      <c r="C14" s="37"/>
    </row>
    <row r="15" spans="1:3" ht="15.75" customHeight="1" x14ac:dyDescent="0.25">
      <c r="A15" s="5" t="s">
        <v>12</v>
      </c>
      <c r="B15" s="36" t="s">
        <v>130</v>
      </c>
      <c r="C15" s="37"/>
    </row>
    <row r="16" spans="1:3" ht="33" customHeight="1" x14ac:dyDescent="0.25">
      <c r="A16" s="5" t="s">
        <v>13</v>
      </c>
      <c r="B16" s="44" t="s">
        <v>131</v>
      </c>
      <c r="C16" s="45"/>
    </row>
    <row r="17" spans="1:3" ht="18.75" customHeight="1" x14ac:dyDescent="0.25">
      <c r="A17" s="5" t="s">
        <v>14</v>
      </c>
      <c r="B17" s="54">
        <v>44390</v>
      </c>
      <c r="C17" s="42"/>
    </row>
    <row r="18" spans="1:3" ht="15" customHeight="1" x14ac:dyDescent="0.25">
      <c r="A18" s="5" t="s">
        <v>15</v>
      </c>
      <c r="B18" s="46">
        <v>44388</v>
      </c>
      <c r="C18" s="46"/>
    </row>
    <row r="19" spans="1:3" x14ac:dyDescent="0.25">
      <c r="A19" s="5" t="s">
        <v>16</v>
      </c>
      <c r="B19" s="46">
        <v>44403</v>
      </c>
      <c r="C19" s="37"/>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dataValidations count="2">
    <dataValidation type="list" allowBlank="1" showInputMessage="1" showErrorMessage="1" sqref="B5:C5" xr:uid="{48796C46-9F72-4FFF-A38D-D0B807D72327}">
      <formula1>$A$30:$A$31</formula1>
    </dataValidation>
    <dataValidation type="list" allowBlank="1" showInputMessage="1" showErrorMessage="1" sqref="B4:C4" xr:uid="{B940DEAB-0476-4DAB-B539-B58F074ACDEF}">
      <formula1>$A$27:$A$28</formula1>
    </dataValidation>
  </dataValidations>
  <pageMargins left="0.7" right="0.7" top="0.75" bottom="0.75" header="0.3" footer="0.3"/>
  <pageSetup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51"/>
  <sheetViews>
    <sheetView zoomScale="90" zoomScaleNormal="90" workbookViewId="0">
      <selection activeCell="C28" sqref="C28"/>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7" t="s">
        <v>21</v>
      </c>
      <c r="B1" s="57"/>
      <c r="C1" s="57"/>
    </row>
    <row r="2" spans="1:3" x14ac:dyDescent="0.25">
      <c r="A2" s="15" t="s">
        <v>22</v>
      </c>
      <c r="B2" s="41" t="s">
        <v>132</v>
      </c>
      <c r="C2" s="42"/>
    </row>
    <row r="3" spans="1:3" s="24" customFormat="1" x14ac:dyDescent="0.25">
      <c r="A3" s="5" t="s">
        <v>1</v>
      </c>
      <c r="B3" s="37" t="str">
        <f>'GENERALES NOTA 322'!B2:C2</f>
        <v>PRF-2019-00582</v>
      </c>
      <c r="C3" s="37"/>
    </row>
    <row r="4" spans="1:3" s="2" customFormat="1" ht="14.45" customHeight="1" x14ac:dyDescent="0.25">
      <c r="A4" s="5" t="s">
        <v>2</v>
      </c>
      <c r="B4" s="37" t="str">
        <f>'GENERALES NOTA 322'!B3:C3</f>
        <v>GERENCIA DEPARTAMENTAL DEL GUAVIARE</v>
      </c>
      <c r="C4" s="37"/>
    </row>
    <row r="5" spans="1:3" s="2" customFormat="1" x14ac:dyDescent="0.25">
      <c r="A5" s="5" t="s">
        <v>5</v>
      </c>
      <c r="B5" s="37" t="str">
        <f>'GENERALES NOTA 322'!B6:C6</f>
        <v>BATALLON INFANTERIA DE MARINA # 32 (BIFIM32) - COMANDO DE APOYO LOGISTICO DE LA INFANTERIA DE MARINA - ARMADA NACIONAL</v>
      </c>
      <c r="C5" s="37"/>
    </row>
    <row r="6" spans="1:3" s="2" customFormat="1" x14ac:dyDescent="0.25">
      <c r="A6" s="5" t="s">
        <v>6</v>
      </c>
      <c r="B6" s="58" t="str">
        <f>'GENERALES NOTA 322'!B7:C7</f>
        <v>$ 1.668.439.251,76</v>
      </c>
      <c r="C6" s="58"/>
    </row>
    <row r="7" spans="1:3" s="2" customFormat="1" x14ac:dyDescent="0.25">
      <c r="A7" s="5" t="s">
        <v>7</v>
      </c>
      <c r="B7" s="37" t="str">
        <f>'GENERALES NOTA 322'!B8:C8</f>
        <v>ALLIANZ SEGUROS S.A , QBE SEGUROS S.A, MAPFRE SEGUROS GENERALES DE COLOMBIA S.A, AXA COLPATRIA SEGUROS S.A, LA PREVISORA S.A COMPAÑÍA DE SEGUROS</v>
      </c>
      <c r="C7" s="37"/>
    </row>
    <row r="8" spans="1:3" ht="18" customHeight="1" x14ac:dyDescent="0.25">
      <c r="A8" s="12" t="s">
        <v>23</v>
      </c>
      <c r="B8" s="37" t="s">
        <v>133</v>
      </c>
      <c r="C8" s="37"/>
    </row>
    <row r="9" spans="1:3" x14ac:dyDescent="0.25">
      <c r="A9" s="12" t="s">
        <v>24</v>
      </c>
      <c r="B9" s="37" t="s">
        <v>134</v>
      </c>
      <c r="C9" s="37"/>
    </row>
    <row r="10" spans="1:3" x14ac:dyDescent="0.25">
      <c r="A10" s="12" t="s">
        <v>25</v>
      </c>
      <c r="B10" s="55">
        <v>23991228</v>
      </c>
      <c r="C10" s="56"/>
    </row>
    <row r="11" spans="1:3" x14ac:dyDescent="0.25">
      <c r="A11" s="12" t="s">
        <v>26</v>
      </c>
      <c r="B11" s="38" t="s">
        <v>90</v>
      </c>
      <c r="C11" s="39"/>
    </row>
    <row r="12" spans="1:3" x14ac:dyDescent="0.25">
      <c r="A12" s="12" t="s">
        <v>27</v>
      </c>
      <c r="B12" s="37" t="s">
        <v>137</v>
      </c>
      <c r="C12" s="37"/>
    </row>
    <row r="13" spans="1:3" x14ac:dyDescent="0.25">
      <c r="A13" s="12" t="s">
        <v>28</v>
      </c>
      <c r="B13" s="37" t="s">
        <v>91</v>
      </c>
      <c r="C13" s="37"/>
    </row>
    <row r="14" spans="1:3" x14ac:dyDescent="0.25">
      <c r="A14" s="12" t="s">
        <v>29</v>
      </c>
      <c r="B14" s="37" t="s">
        <v>86</v>
      </c>
      <c r="C14" s="37"/>
    </row>
    <row r="15" spans="1:3" x14ac:dyDescent="0.25">
      <c r="A15" s="59" t="s">
        <v>30</v>
      </c>
      <c r="B15" s="37" t="s">
        <v>98</v>
      </c>
      <c r="C15" s="37"/>
    </row>
    <row r="16" spans="1:3" x14ac:dyDescent="0.25">
      <c r="A16" s="60"/>
      <c r="B16" s="8" t="s">
        <v>31</v>
      </c>
      <c r="C16" s="9" t="s">
        <v>32</v>
      </c>
    </row>
    <row r="17" spans="1:3" x14ac:dyDescent="0.25">
      <c r="A17" s="60"/>
      <c r="B17" s="10" t="s">
        <v>138</v>
      </c>
      <c r="C17" s="10">
        <v>21.5</v>
      </c>
    </row>
    <row r="18" spans="1:3" x14ac:dyDescent="0.25">
      <c r="A18" s="60"/>
      <c r="B18" s="10" t="s">
        <v>139</v>
      </c>
      <c r="C18" s="10">
        <v>12</v>
      </c>
    </row>
    <row r="19" spans="1:3" x14ac:dyDescent="0.25">
      <c r="A19" s="60"/>
      <c r="B19" s="10" t="s">
        <v>140</v>
      </c>
      <c r="C19" s="10">
        <v>21.5</v>
      </c>
    </row>
    <row r="20" spans="1:3" x14ac:dyDescent="0.25">
      <c r="A20" s="60"/>
      <c r="B20" s="10" t="s">
        <v>141</v>
      </c>
      <c r="C20" s="10">
        <v>22.5</v>
      </c>
    </row>
    <row r="21" spans="1:3" x14ac:dyDescent="0.25">
      <c r="A21" s="60"/>
      <c r="B21" s="10" t="s">
        <v>142</v>
      </c>
      <c r="C21" s="10">
        <v>22.5</v>
      </c>
    </row>
    <row r="22" spans="1:3" x14ac:dyDescent="0.25">
      <c r="A22" s="12" t="s">
        <v>33</v>
      </c>
      <c r="B22" s="37" t="s">
        <v>91</v>
      </c>
      <c r="C22" s="37"/>
    </row>
    <row r="23" spans="1:3" x14ac:dyDescent="0.25">
      <c r="A23" s="12" t="s">
        <v>34</v>
      </c>
      <c r="B23" s="38"/>
      <c r="C23" s="39"/>
    </row>
    <row r="24" spans="1:3" x14ac:dyDescent="0.25">
      <c r="A24" s="11" t="s">
        <v>35</v>
      </c>
      <c r="B24" s="37" t="s">
        <v>91</v>
      </c>
      <c r="C24" s="37"/>
    </row>
    <row r="25" spans="1:3" x14ac:dyDescent="0.25">
      <c r="A25" s="61" t="s">
        <v>36</v>
      </c>
      <c r="B25" s="61"/>
      <c r="C25" s="61"/>
    </row>
    <row r="26" spans="1:3" x14ac:dyDescent="0.25">
      <c r="A26" s="41" t="s">
        <v>37</v>
      </c>
      <c r="B26" s="42"/>
      <c r="C26" s="22"/>
    </row>
    <row r="27" spans="1:3" x14ac:dyDescent="0.25">
      <c r="A27" s="41" t="s">
        <v>38</v>
      </c>
      <c r="B27" s="42"/>
      <c r="C27" s="22"/>
    </row>
    <row r="28" spans="1:3" ht="45" x14ac:dyDescent="0.25">
      <c r="A28" s="41" t="s">
        <v>39</v>
      </c>
      <c r="B28" s="42"/>
      <c r="C28" s="35" t="s">
        <v>135</v>
      </c>
    </row>
    <row r="29" spans="1:3" x14ac:dyDescent="0.25">
      <c r="A29" s="16" t="s">
        <v>40</v>
      </c>
      <c r="B29" s="17"/>
      <c r="C29" s="22" t="s">
        <v>136</v>
      </c>
    </row>
    <row r="30" spans="1:3" x14ac:dyDescent="0.25">
      <c r="A30" s="41" t="s">
        <v>41</v>
      </c>
      <c r="B30" s="42"/>
      <c r="C30" s="22" t="s">
        <v>136</v>
      </c>
    </row>
    <row r="31" spans="1:3" x14ac:dyDescent="0.25">
      <c r="A31" s="41" t="s">
        <v>42</v>
      </c>
      <c r="B31" s="42"/>
      <c r="C31" s="22"/>
    </row>
    <row r="32" spans="1:3" x14ac:dyDescent="0.25">
      <c r="A32" s="41" t="s">
        <v>43</v>
      </c>
      <c r="B32" s="42"/>
      <c r="C32" s="22"/>
    </row>
    <row r="33" spans="1:3" x14ac:dyDescent="0.25">
      <c r="A33" s="65" t="s">
        <v>44</v>
      </c>
      <c r="B33" s="66"/>
      <c r="C33" s="23"/>
    </row>
    <row r="34" spans="1:3" x14ac:dyDescent="0.25">
      <c r="A34" s="63" t="s">
        <v>45</v>
      </c>
      <c r="B34" s="63"/>
      <c r="C34" s="63"/>
    </row>
    <row r="35" spans="1:3" x14ac:dyDescent="0.25">
      <c r="A35" s="62" t="s">
        <v>46</v>
      </c>
      <c r="B35" s="62"/>
      <c r="C35" s="10"/>
    </row>
    <row r="36" spans="1:3" x14ac:dyDescent="0.25">
      <c r="A36" s="62" t="s">
        <v>47</v>
      </c>
      <c r="B36" s="62"/>
      <c r="C36" s="10"/>
    </row>
    <row r="37" spans="1:3" x14ac:dyDescent="0.25">
      <c r="A37" s="62" t="s">
        <v>48</v>
      </c>
      <c r="B37" s="62"/>
      <c r="C37" s="10"/>
    </row>
    <row r="38" spans="1:3" x14ac:dyDescent="0.25">
      <c r="A38" s="62" t="s">
        <v>49</v>
      </c>
      <c r="B38" s="62"/>
      <c r="C38" s="10"/>
    </row>
    <row r="39" spans="1:3" x14ac:dyDescent="0.25">
      <c r="A39" s="62" t="s">
        <v>50</v>
      </c>
      <c r="B39" s="62"/>
      <c r="C39" s="10"/>
    </row>
    <row r="40" spans="1:3" x14ac:dyDescent="0.25">
      <c r="A40" s="62" t="s">
        <v>51</v>
      </c>
      <c r="B40" s="62"/>
      <c r="C40" s="10"/>
    </row>
    <row r="41" spans="1:3" x14ac:dyDescent="0.25">
      <c r="A41" s="62" t="s">
        <v>52</v>
      </c>
      <c r="B41" s="62"/>
      <c r="C41" s="10"/>
    </row>
    <row r="42" spans="1:3" x14ac:dyDescent="0.25">
      <c r="A42" s="62" t="s">
        <v>53</v>
      </c>
      <c r="B42" s="62"/>
      <c r="C42" s="10"/>
    </row>
    <row r="43" spans="1:3" x14ac:dyDescent="0.25">
      <c r="A43" s="62" t="s">
        <v>54</v>
      </c>
      <c r="B43" s="62"/>
      <c r="C43" s="10"/>
    </row>
    <row r="44" spans="1:3" x14ac:dyDescent="0.25">
      <c r="A44" s="62" t="s">
        <v>55</v>
      </c>
      <c r="B44" s="62"/>
      <c r="C44" s="10"/>
    </row>
    <row r="45" spans="1:3" x14ac:dyDescent="0.25">
      <c r="A45" s="62" t="s">
        <v>56</v>
      </c>
      <c r="B45" s="62"/>
      <c r="C45" s="10"/>
    </row>
    <row r="46" spans="1:3" x14ac:dyDescent="0.25">
      <c r="A46" s="62" t="s">
        <v>57</v>
      </c>
      <c r="B46" s="62"/>
      <c r="C46" s="10"/>
    </row>
    <row r="47" spans="1:3" x14ac:dyDescent="0.25">
      <c r="A47" s="62" t="s">
        <v>58</v>
      </c>
      <c r="B47" s="62"/>
      <c r="C47" s="10"/>
    </row>
    <row r="48" spans="1:3" x14ac:dyDescent="0.25">
      <c r="A48" s="62" t="s">
        <v>59</v>
      </c>
      <c r="B48" s="62"/>
      <c r="C48" s="10"/>
    </row>
    <row r="49" spans="1:3" x14ac:dyDescent="0.25">
      <c r="A49" s="62" t="s">
        <v>60</v>
      </c>
      <c r="B49" s="62"/>
      <c r="C49" s="10"/>
    </row>
    <row r="50" spans="1:3" x14ac:dyDescent="0.25">
      <c r="A50" s="62" t="s">
        <v>61</v>
      </c>
      <c r="B50" s="62"/>
      <c r="C50" s="10"/>
    </row>
    <row r="51" spans="1:3" x14ac:dyDescent="0.25">
      <c r="A51" s="64"/>
      <c r="B51" s="64"/>
      <c r="C51" s="10"/>
    </row>
  </sheetData>
  <mergeCells count="45">
    <mergeCell ref="B3:C3"/>
    <mergeCell ref="A48:B48"/>
    <mergeCell ref="A49:B49"/>
    <mergeCell ref="A50:B50"/>
    <mergeCell ref="A51:B51"/>
    <mergeCell ref="A46:B46"/>
    <mergeCell ref="A30:B30"/>
    <mergeCell ref="A31:B31"/>
    <mergeCell ref="A32:B32"/>
    <mergeCell ref="A33:B33"/>
    <mergeCell ref="A47:B47"/>
    <mergeCell ref="A40:B40"/>
    <mergeCell ref="A41:B41"/>
    <mergeCell ref="A42:B42"/>
    <mergeCell ref="A43:B43"/>
    <mergeCell ref="A44:B44"/>
    <mergeCell ref="A27:B27"/>
    <mergeCell ref="A45:B45"/>
    <mergeCell ref="A39:B39"/>
    <mergeCell ref="A34:C34"/>
    <mergeCell ref="A35:B35"/>
    <mergeCell ref="A36:B36"/>
    <mergeCell ref="A37:B37"/>
    <mergeCell ref="A38:B38"/>
    <mergeCell ref="B22:C22"/>
    <mergeCell ref="B23:C23"/>
    <mergeCell ref="B24:C24"/>
    <mergeCell ref="A25:C25"/>
    <mergeCell ref="A26:B26"/>
    <mergeCell ref="B10:C10"/>
    <mergeCell ref="A28:B28"/>
    <mergeCell ref="B13:C13"/>
    <mergeCell ref="A1:C1"/>
    <mergeCell ref="B8:C8"/>
    <mergeCell ref="B9:C9"/>
    <mergeCell ref="B11:C11"/>
    <mergeCell ref="B12:C12"/>
    <mergeCell ref="B2:C2"/>
    <mergeCell ref="B4:C4"/>
    <mergeCell ref="B5:C5"/>
    <mergeCell ref="B6:C6"/>
    <mergeCell ref="B7:C7"/>
    <mergeCell ref="B14:C14"/>
    <mergeCell ref="A15:A21"/>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B24:C24 B13:C14 B22:C22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abSelected="1" zoomScale="80" zoomScaleNormal="80" workbookViewId="0">
      <selection activeCell="B17" sqref="B17:C17"/>
    </sheetView>
  </sheetViews>
  <sheetFormatPr baseColWidth="10" defaultColWidth="0" defaultRowHeight="15" x14ac:dyDescent="0.25"/>
  <cols>
    <col min="1" max="1" width="41.85546875" style="30" customWidth="1"/>
    <col min="2" max="2" width="30.5703125" style="30" customWidth="1"/>
    <col min="3" max="3" width="76.140625" style="30"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2" t="s">
        <v>62</v>
      </c>
      <c r="B1" s="82"/>
      <c r="C1" s="82"/>
    </row>
    <row r="2" spans="1:6" x14ac:dyDescent="0.25">
      <c r="A2" s="26" t="s">
        <v>22</v>
      </c>
      <c r="B2" s="83" t="str">
        <f>'GENERALES NOTA 321'!B2:C2</f>
        <v>SINIESTRO 109373610</v>
      </c>
      <c r="C2" s="84"/>
    </row>
    <row r="3" spans="1:6" x14ac:dyDescent="0.25">
      <c r="A3" s="27" t="s">
        <v>1</v>
      </c>
      <c r="B3" s="69" t="str">
        <f>'GENERALES NOTA 322'!B2:C2</f>
        <v>PRF-2019-00582</v>
      </c>
      <c r="C3" s="70"/>
    </row>
    <row r="4" spans="1:6" s="2" customFormat="1" x14ac:dyDescent="0.25">
      <c r="A4" s="28" t="s">
        <v>2</v>
      </c>
      <c r="B4" s="68" t="str">
        <f>'GENERALES NOTA 322'!B3:C3</f>
        <v>GERENCIA DEPARTAMENTAL DEL GUAVIARE</v>
      </c>
      <c r="C4" s="68"/>
    </row>
    <row r="5" spans="1:6" s="2" customFormat="1" x14ac:dyDescent="0.25">
      <c r="A5" s="28" t="s">
        <v>5</v>
      </c>
      <c r="B5" s="83" t="str">
        <f>'GENERALES NOTA 321'!B5:C5</f>
        <v>BATALLON INFANTERIA DE MARINA # 32 (BIFIM32) - COMANDO DE APOYO LOGISTICO DE LA INFANTERIA DE MARINA - ARMADA NACIONAL</v>
      </c>
      <c r="C5" s="84"/>
    </row>
    <row r="6" spans="1:6" s="2" customFormat="1" x14ac:dyDescent="0.25">
      <c r="A6" s="5" t="s">
        <v>116</v>
      </c>
      <c r="B6" s="85">
        <f>'GENERALES NOTA 321'!B10:C10</f>
        <v>23991228</v>
      </c>
      <c r="C6" s="86"/>
    </row>
    <row r="7" spans="1:6" s="2" customFormat="1" x14ac:dyDescent="0.25">
      <c r="A7" s="5" t="s">
        <v>6</v>
      </c>
      <c r="B7" s="81" t="str">
        <f>'GENERALES NOTA 322'!B7:C7</f>
        <v>$ 1.668.439.251,76</v>
      </c>
      <c r="C7" s="81"/>
    </row>
    <row r="8" spans="1:6" s="2" customFormat="1" x14ac:dyDescent="0.25">
      <c r="A8" s="28" t="s">
        <v>7</v>
      </c>
      <c r="B8" s="68" t="str">
        <f>'GENERALES NOTA 322'!B8:C8</f>
        <v>ALLIANZ SEGUROS S.A , QBE SEGUROS S.A, MAPFRE SEGUROS GENERALES DE COLOMBIA S.A, AXA COLPATRIA SEGUROS S.A, LA PREVISORA S.A COMPAÑÍA DE SEGUROS</v>
      </c>
      <c r="C8" s="68"/>
    </row>
    <row r="9" spans="1:6" ht="23.25" customHeight="1" x14ac:dyDescent="0.25">
      <c r="A9" s="29" t="s">
        <v>63</v>
      </c>
      <c r="B9" s="69" t="s">
        <v>64</v>
      </c>
      <c r="C9" s="70"/>
    </row>
    <row r="10" spans="1:6" ht="60" x14ac:dyDescent="0.25">
      <c r="A10" s="28" t="s">
        <v>65</v>
      </c>
      <c r="B10" s="71" t="s">
        <v>143</v>
      </c>
      <c r="C10" s="72"/>
      <c r="E10" t="s">
        <v>66</v>
      </c>
      <c r="F10" s="14">
        <v>0.7</v>
      </c>
    </row>
    <row r="11" spans="1:6" x14ac:dyDescent="0.25">
      <c r="A11" s="33" t="s">
        <v>67</v>
      </c>
      <c r="B11" s="73">
        <f>(B12-B14)*B13</f>
        <v>23991228</v>
      </c>
      <c r="C11" s="74"/>
      <c r="E11" t="s">
        <v>64</v>
      </c>
      <c r="F11" s="14">
        <v>0.3</v>
      </c>
    </row>
    <row r="12" spans="1:6" x14ac:dyDescent="0.25">
      <c r="A12" s="13" t="s">
        <v>118</v>
      </c>
      <c r="B12" s="77">
        <f>MIN(B6,B7)</f>
        <v>23991228</v>
      </c>
      <c r="C12" s="78"/>
      <c r="F12" s="14"/>
    </row>
    <row r="13" spans="1:6" x14ac:dyDescent="0.25">
      <c r="A13" s="29" t="s">
        <v>30</v>
      </c>
      <c r="B13" s="79">
        <v>1</v>
      </c>
      <c r="C13" s="79"/>
      <c r="F13" s="14"/>
    </row>
    <row r="14" spans="1:6" x14ac:dyDescent="0.25">
      <c r="A14" s="29" t="s">
        <v>117</v>
      </c>
      <c r="B14" s="80">
        <v>0</v>
      </c>
      <c r="C14" s="80"/>
      <c r="F14" s="14"/>
    </row>
    <row r="15" spans="1:6" x14ac:dyDescent="0.25">
      <c r="A15" s="32" t="s">
        <v>68</v>
      </c>
      <c r="B15" s="75">
        <f>IFERROR(B11*(VLOOKUP(B9,E10:F15,2,0)),16666)</f>
        <v>7197368.3999999994</v>
      </c>
      <c r="C15" s="76"/>
    </row>
    <row r="16" spans="1:6" ht="180" customHeight="1" x14ac:dyDescent="0.25">
      <c r="A16" s="28" t="s">
        <v>69</v>
      </c>
      <c r="B16" s="90" t="s">
        <v>145</v>
      </c>
      <c r="C16" s="70"/>
    </row>
    <row r="17" spans="1:3" ht="90" x14ac:dyDescent="0.25">
      <c r="A17" s="28" t="s">
        <v>70</v>
      </c>
      <c r="B17" s="89" t="s">
        <v>144</v>
      </c>
      <c r="C17" s="67"/>
    </row>
    <row r="19" spans="1:3" x14ac:dyDescent="0.25">
      <c r="B19" s="31"/>
      <c r="C19" s="31"/>
    </row>
    <row r="20" spans="1:3" x14ac:dyDescent="0.25">
      <c r="B20" s="31"/>
      <c r="C20" s="31"/>
    </row>
    <row r="21" spans="1:3" x14ac:dyDescent="0.25">
      <c r="B21" s="31"/>
      <c r="C21" s="31"/>
    </row>
    <row r="22" spans="1:3" x14ac:dyDescent="0.25">
      <c r="B22" s="31"/>
      <c r="C22" s="31"/>
    </row>
    <row r="23" spans="1:3" x14ac:dyDescent="0.25">
      <c r="B23" s="31"/>
      <c r="C23" s="31"/>
    </row>
    <row r="24" spans="1:3" x14ac:dyDescent="0.25">
      <c r="B24" s="31"/>
      <c r="C24" s="31"/>
    </row>
    <row r="25" spans="1:3" x14ac:dyDescent="0.25">
      <c r="B25" s="31"/>
      <c r="C25" s="31"/>
    </row>
    <row r="26" spans="1:3" x14ac:dyDescent="0.25">
      <c r="B26" s="31"/>
      <c r="C26" s="31"/>
    </row>
    <row r="27" spans="1:3" x14ac:dyDescent="0.25">
      <c r="B27" s="31"/>
      <c r="C27" s="31"/>
    </row>
    <row r="28" spans="1:3" x14ac:dyDescent="0.25">
      <c r="B28" s="31"/>
      <c r="C28" s="31"/>
    </row>
    <row r="29" spans="1:3" x14ac:dyDescent="0.25">
      <c r="B29" s="31"/>
      <c r="C29" s="31"/>
    </row>
    <row r="30" spans="1:3" x14ac:dyDescent="0.25">
      <c r="B30" s="31"/>
      <c r="C30" s="31"/>
    </row>
    <row r="31" spans="1:3" x14ac:dyDescent="0.25">
      <c r="B31" s="31"/>
      <c r="C31" s="31"/>
    </row>
    <row r="32" spans="1:3" x14ac:dyDescent="0.25">
      <c r="B32" s="31"/>
      <c r="C32" s="31"/>
    </row>
    <row r="33" spans="2:3" x14ac:dyDescent="0.25">
      <c r="B33" s="31"/>
      <c r="C33" s="31"/>
    </row>
    <row r="34" spans="2:3" x14ac:dyDescent="0.25">
      <c r="B34" s="31"/>
      <c r="C34" s="31"/>
    </row>
    <row r="35" spans="2:3" x14ac:dyDescent="0.25">
      <c r="B35" s="31"/>
      <c r="C35" s="31"/>
    </row>
    <row r="36" spans="2:3" x14ac:dyDescent="0.25">
      <c r="B36" s="31"/>
      <c r="C36" s="31"/>
    </row>
    <row r="37" spans="2:3" x14ac:dyDescent="0.25">
      <c r="B37" s="31"/>
      <c r="C37" s="31"/>
    </row>
    <row r="38" spans="2:3" x14ac:dyDescent="0.25">
      <c r="B38" s="31"/>
      <c r="C38" s="31"/>
    </row>
    <row r="39" spans="2:3" x14ac:dyDescent="0.25">
      <c r="B39" s="31"/>
      <c r="C39" s="31"/>
    </row>
    <row r="40" spans="2:3" x14ac:dyDescent="0.25">
      <c r="B40" s="31"/>
      <c r="C40" s="31"/>
    </row>
    <row r="41" spans="2:3" x14ac:dyDescent="0.25">
      <c r="B41" s="31"/>
      <c r="C41" s="31"/>
    </row>
    <row r="42" spans="2:3" x14ac:dyDescent="0.25">
      <c r="B42" s="31"/>
      <c r="C42" s="31"/>
    </row>
    <row r="43" spans="2:3" x14ac:dyDescent="0.25">
      <c r="B43" s="31"/>
      <c r="C43" s="31"/>
    </row>
    <row r="44" spans="2:3" x14ac:dyDescent="0.25">
      <c r="B44" s="31"/>
      <c r="C44" s="31"/>
    </row>
    <row r="45" spans="2:3" x14ac:dyDescent="0.25">
      <c r="B45" s="31"/>
      <c r="C45" s="31"/>
    </row>
    <row r="46" spans="2:3" x14ac:dyDescent="0.25">
      <c r="B46" s="31"/>
      <c r="C46" s="31"/>
    </row>
    <row r="47" spans="2:3" x14ac:dyDescent="0.25">
      <c r="B47" s="31"/>
      <c r="C47" s="31"/>
    </row>
    <row r="48" spans="2:3" x14ac:dyDescent="0.25">
      <c r="B48" s="31"/>
      <c r="C48" s="31"/>
    </row>
    <row r="49" spans="2:3" x14ac:dyDescent="0.25">
      <c r="B49" s="31"/>
      <c r="C49" s="31"/>
    </row>
    <row r="50" spans="2:3" x14ac:dyDescent="0.25">
      <c r="B50" s="31"/>
      <c r="C50" s="31"/>
    </row>
  </sheetData>
  <sheetProtection algorithmName="SHA-512" hashValue="jGxudA+mKk18RYgjXAOr4JQiuer9e9B4pHZU23yUbQDiGcmaRS+yI5IySby9C1nZ3ATh8e24yKN7yBiTfF4fNw==" saltValue="D/2xMyrndHN09NCUBHa++Q==" spinCount="100000" sheet="1" objects="1" scenarios="1"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16" sqref="B16:C16"/>
    </sheetView>
  </sheetViews>
  <sheetFormatPr baseColWidth="10" defaultColWidth="0" defaultRowHeight="15" x14ac:dyDescent="0.25"/>
  <cols>
    <col min="1" max="1" width="41.85546875" style="30" customWidth="1"/>
    <col min="2" max="2" width="30.5703125" style="30" customWidth="1"/>
    <col min="3" max="3" width="76.140625" style="30"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82" t="s">
        <v>62</v>
      </c>
      <c r="B1" s="82"/>
      <c r="C1" s="82"/>
    </row>
    <row r="2" spans="1:6" x14ac:dyDescent="0.25">
      <c r="A2" s="26" t="s">
        <v>22</v>
      </c>
      <c r="B2" s="83" t="str">
        <f>'GENERALES NOTA 321'!B2:C2</f>
        <v>SINIESTRO 109373610</v>
      </c>
      <c r="C2" s="84"/>
    </row>
    <row r="3" spans="1:6" x14ac:dyDescent="0.25">
      <c r="A3" s="27" t="s">
        <v>1</v>
      </c>
      <c r="B3" s="69" t="str">
        <f>'GENERALES NOTA 322'!B2:C2</f>
        <v>PRF-2019-00582</v>
      </c>
      <c r="C3" s="70"/>
    </row>
    <row r="4" spans="1:6" s="2" customFormat="1" x14ac:dyDescent="0.25">
      <c r="A4" s="28" t="s">
        <v>2</v>
      </c>
      <c r="B4" s="68" t="str">
        <f>'GENERALES NOTA 322'!B3:C3</f>
        <v>GERENCIA DEPARTAMENTAL DEL GUAVIARE</v>
      </c>
      <c r="C4" s="68"/>
    </row>
    <row r="5" spans="1:6" s="2" customFormat="1" x14ac:dyDescent="0.25">
      <c r="A5" s="28" t="s">
        <v>5</v>
      </c>
      <c r="B5" s="83" t="str">
        <f>'GENERALES NOTA 321'!B5:C5</f>
        <v>BATALLON INFANTERIA DE MARINA # 32 (BIFIM32) - COMANDO DE APOYO LOGISTICO DE LA INFANTERIA DE MARINA - ARMADA NACIONAL</v>
      </c>
      <c r="C5" s="84"/>
    </row>
    <row r="6" spans="1:6" s="2" customFormat="1" x14ac:dyDescent="0.25">
      <c r="A6" s="5" t="s">
        <v>116</v>
      </c>
      <c r="B6" s="85">
        <f>'GENERALES NOTA 321'!B10:C10</f>
        <v>23991228</v>
      </c>
      <c r="C6" s="86"/>
    </row>
    <row r="7" spans="1:6" s="2" customFormat="1" x14ac:dyDescent="0.25">
      <c r="A7" s="5" t="s">
        <v>6</v>
      </c>
      <c r="B7" s="81" t="str">
        <f>'GENERALES NOTA 322'!B7:C7</f>
        <v>$ 1.668.439.251,76</v>
      </c>
      <c r="C7" s="81"/>
    </row>
    <row r="8" spans="1:6" s="2" customFormat="1" x14ac:dyDescent="0.25">
      <c r="A8" s="28" t="s">
        <v>7</v>
      </c>
      <c r="B8" s="68" t="str">
        <f>'GENERALES NOTA 322'!B8:C8</f>
        <v>ALLIANZ SEGUROS S.A , QBE SEGUROS S.A, MAPFRE SEGUROS GENERALES DE COLOMBIA S.A, AXA COLPATRIA SEGUROS S.A, LA PREVISORA S.A COMPAÑÍA DE SEGUROS</v>
      </c>
      <c r="C8" s="68"/>
    </row>
    <row r="9" spans="1:6" ht="23.25" customHeight="1" x14ac:dyDescent="0.25">
      <c r="A9" s="29" t="s">
        <v>63</v>
      </c>
      <c r="B9" s="69" t="s">
        <v>64</v>
      </c>
      <c r="C9" s="70"/>
    </row>
    <row r="10" spans="1:6" ht="60" x14ac:dyDescent="0.25">
      <c r="A10" s="28" t="s">
        <v>65</v>
      </c>
      <c r="B10" s="71" t="s">
        <v>143</v>
      </c>
      <c r="C10" s="72"/>
      <c r="E10" t="s">
        <v>66</v>
      </c>
      <c r="F10" s="14">
        <v>0.7</v>
      </c>
    </row>
    <row r="11" spans="1:6" x14ac:dyDescent="0.25">
      <c r="A11" s="33" t="s">
        <v>67</v>
      </c>
      <c r="B11" s="73">
        <f>(B12-B14)*B13</f>
        <v>23991228</v>
      </c>
      <c r="C11" s="74"/>
      <c r="E11" t="s">
        <v>64</v>
      </c>
      <c r="F11" s="14">
        <v>0.3</v>
      </c>
    </row>
    <row r="12" spans="1:6" x14ac:dyDescent="0.25">
      <c r="A12" s="13" t="s">
        <v>118</v>
      </c>
      <c r="B12" s="77">
        <f>MIN(B6,B7)</f>
        <v>23991228</v>
      </c>
      <c r="C12" s="78"/>
      <c r="F12" s="14"/>
    </row>
    <row r="13" spans="1:6" x14ac:dyDescent="0.25">
      <c r="A13" s="29" t="s">
        <v>30</v>
      </c>
      <c r="B13" s="79">
        <v>1</v>
      </c>
      <c r="C13" s="79"/>
      <c r="F13" s="14"/>
    </row>
    <row r="14" spans="1:6" x14ac:dyDescent="0.25">
      <c r="A14" s="29" t="s">
        <v>117</v>
      </c>
      <c r="B14" s="80">
        <v>0</v>
      </c>
      <c r="C14" s="80"/>
      <c r="F14" s="14"/>
    </row>
    <row r="15" spans="1:6" x14ac:dyDescent="0.25">
      <c r="A15" s="32" t="s">
        <v>68</v>
      </c>
      <c r="B15" s="75">
        <f>IFERROR(B11*(VLOOKUP(B9,E10:F15,2,0)),16666)</f>
        <v>7197368.3999999994</v>
      </c>
      <c r="C15" s="76"/>
    </row>
    <row r="16" spans="1:6" ht="180" customHeight="1" x14ac:dyDescent="0.25">
      <c r="A16" s="28" t="s">
        <v>69</v>
      </c>
      <c r="B16" s="69"/>
      <c r="C16" s="70"/>
    </row>
    <row r="17" spans="1:3" ht="90" x14ac:dyDescent="0.25">
      <c r="A17" s="28" t="s">
        <v>70</v>
      </c>
      <c r="B17" s="67"/>
      <c r="C17" s="67"/>
    </row>
    <row r="19" spans="1:3" x14ac:dyDescent="0.25">
      <c r="B19" s="31"/>
      <c r="C19" s="31"/>
    </row>
    <row r="20" spans="1:3" x14ac:dyDescent="0.25">
      <c r="B20" s="31"/>
      <c r="C20" s="31"/>
    </row>
    <row r="21" spans="1:3" x14ac:dyDescent="0.25">
      <c r="B21" s="31"/>
      <c r="C21" s="31"/>
    </row>
    <row r="22" spans="1:3" x14ac:dyDescent="0.25">
      <c r="B22" s="31"/>
      <c r="C22" s="31"/>
    </row>
    <row r="23" spans="1:3" x14ac:dyDescent="0.25">
      <c r="B23" s="31"/>
      <c r="C23" s="31"/>
    </row>
    <row r="24" spans="1:3" x14ac:dyDescent="0.25">
      <c r="B24" s="31"/>
      <c r="C24" s="31"/>
    </row>
    <row r="25" spans="1:3" x14ac:dyDescent="0.25">
      <c r="B25" s="31"/>
      <c r="C25" s="31"/>
    </row>
    <row r="26" spans="1:3" x14ac:dyDescent="0.25">
      <c r="B26" s="31"/>
      <c r="C26" s="31"/>
    </row>
    <row r="27" spans="1:3" x14ac:dyDescent="0.25">
      <c r="B27" s="31"/>
      <c r="C27" s="31"/>
    </row>
    <row r="28" spans="1:3" x14ac:dyDescent="0.25">
      <c r="B28" s="31"/>
      <c r="C28" s="31"/>
    </row>
    <row r="29" spans="1:3" x14ac:dyDescent="0.25">
      <c r="B29" s="31"/>
      <c r="C29" s="31"/>
    </row>
    <row r="30" spans="1:3" x14ac:dyDescent="0.25">
      <c r="B30" s="31"/>
      <c r="C30" s="31"/>
    </row>
    <row r="31" spans="1:3" x14ac:dyDescent="0.25">
      <c r="B31" s="31"/>
      <c r="C31" s="31"/>
    </row>
    <row r="32" spans="1:3" x14ac:dyDescent="0.25">
      <c r="B32" s="31"/>
      <c r="C32" s="31"/>
    </row>
    <row r="33" spans="2:3" x14ac:dyDescent="0.25">
      <c r="B33" s="31"/>
      <c r="C33" s="31"/>
    </row>
    <row r="34" spans="2:3" x14ac:dyDescent="0.25">
      <c r="B34" s="31"/>
      <c r="C34" s="31"/>
    </row>
    <row r="35" spans="2:3" x14ac:dyDescent="0.25">
      <c r="B35" s="31"/>
      <c r="C35" s="31"/>
    </row>
    <row r="36" spans="2:3" x14ac:dyDescent="0.25">
      <c r="B36" s="31"/>
      <c r="C36" s="31"/>
    </row>
    <row r="37" spans="2:3" x14ac:dyDescent="0.25">
      <c r="B37" s="31"/>
      <c r="C37" s="31"/>
    </row>
    <row r="38" spans="2:3" x14ac:dyDescent="0.25">
      <c r="B38" s="31"/>
      <c r="C38" s="31"/>
    </row>
    <row r="39" spans="2:3" x14ac:dyDescent="0.25">
      <c r="B39" s="31"/>
      <c r="C39" s="31"/>
    </row>
    <row r="40" spans="2:3" x14ac:dyDescent="0.25">
      <c r="B40" s="31"/>
      <c r="C40" s="31"/>
    </row>
    <row r="41" spans="2:3" x14ac:dyDescent="0.25">
      <c r="B41" s="31"/>
      <c r="C41" s="31"/>
    </row>
    <row r="42" spans="2:3" x14ac:dyDescent="0.25">
      <c r="B42" s="31"/>
      <c r="C42" s="31"/>
    </row>
    <row r="43" spans="2:3" x14ac:dyDescent="0.25">
      <c r="B43" s="31"/>
      <c r="C43" s="31"/>
    </row>
    <row r="44" spans="2:3" x14ac:dyDescent="0.25">
      <c r="B44" s="31"/>
      <c r="C44" s="31"/>
    </row>
    <row r="45" spans="2:3" x14ac:dyDescent="0.25">
      <c r="B45" s="31"/>
      <c r="C45" s="31"/>
    </row>
    <row r="46" spans="2:3" x14ac:dyDescent="0.25">
      <c r="B46" s="31"/>
      <c r="C46" s="31"/>
    </row>
    <row r="47" spans="2:3" x14ac:dyDescent="0.25">
      <c r="B47" s="31"/>
      <c r="C47" s="31"/>
    </row>
    <row r="48" spans="2:3" x14ac:dyDescent="0.25">
      <c r="B48" s="31"/>
      <c r="C48" s="31"/>
    </row>
    <row r="49" spans="2:3" x14ac:dyDescent="0.25">
      <c r="B49" s="31"/>
      <c r="C49" s="31"/>
    </row>
    <row r="50" spans="2:3" x14ac:dyDescent="0.25">
      <c r="B50" s="31"/>
      <c r="C50" s="31"/>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7" t="s">
        <v>71</v>
      </c>
      <c r="B1" s="57"/>
      <c r="C1" s="57"/>
    </row>
    <row r="2" spans="1:3" x14ac:dyDescent="0.25">
      <c r="A2" s="12" t="s">
        <v>22</v>
      </c>
      <c r="B2" s="41" t="str">
        <f>'GENERALES NOTA 321'!B2:C2</f>
        <v>SINIESTRO 109373610</v>
      </c>
      <c r="C2" s="42"/>
    </row>
    <row r="3" spans="1:3" x14ac:dyDescent="0.25">
      <c r="A3" s="25" t="s">
        <v>1</v>
      </c>
      <c r="B3" s="41" t="str">
        <f>'GENERALES NOTA 322'!B2:C2</f>
        <v>PRF-2019-00582</v>
      </c>
      <c r="C3" s="42"/>
    </row>
    <row r="4" spans="1:3" s="2" customFormat="1" x14ac:dyDescent="0.25">
      <c r="A4" s="5" t="s">
        <v>2</v>
      </c>
      <c r="B4" s="37" t="str">
        <f>'GENERALES NOTA 322'!B3:C3</f>
        <v>GERENCIA DEPARTAMENTAL DEL GUAVIARE</v>
      </c>
      <c r="C4" s="37"/>
    </row>
    <row r="5" spans="1:3" s="2" customFormat="1" x14ac:dyDescent="0.25">
      <c r="A5" s="5" t="s">
        <v>5</v>
      </c>
      <c r="B5" s="41" t="str">
        <f>'IMPUTACIÓN- GENERALES NOTA 324 '!B5:C5</f>
        <v>BATALLON INFANTERIA DE MARINA # 32 (BIFIM32) - COMANDO DE APOYO LOGISTICO DE LA INFANTERIA DE MARINA - ARMADA NACIONAL</v>
      </c>
      <c r="C5" s="42"/>
    </row>
    <row r="6" spans="1:3" s="2" customFormat="1" x14ac:dyDescent="0.25">
      <c r="A6" s="5" t="s">
        <v>6</v>
      </c>
      <c r="B6" s="37" t="str">
        <f>'GENERALES NOTA 322'!B7:C7</f>
        <v>$ 1.668.439.251,76</v>
      </c>
      <c r="C6" s="37"/>
    </row>
    <row r="7" spans="1:3" s="2" customFormat="1" x14ac:dyDescent="0.25">
      <c r="A7" s="5" t="s">
        <v>7</v>
      </c>
      <c r="B7" s="37" t="str">
        <f>'GENERALES NOTA 322'!B8:C8</f>
        <v>ALLIANZ SEGUROS S.A , QBE SEGUROS S.A, MAPFRE SEGUROS GENERALES DE COLOMBIA S.A, AXA COLPATRIA SEGUROS S.A, LA PREVISORA S.A COMPAÑÍA DE SEGUROS</v>
      </c>
      <c r="C7" s="37"/>
    </row>
    <row r="8" spans="1:3" x14ac:dyDescent="0.25">
      <c r="A8" s="13" t="s">
        <v>63</v>
      </c>
      <c r="B8" s="38"/>
      <c r="C8" s="39"/>
    </row>
    <row r="9" spans="1:3" x14ac:dyDescent="0.25">
      <c r="A9" s="13" t="s">
        <v>67</v>
      </c>
      <c r="B9" s="87"/>
      <c r="C9" s="87"/>
    </row>
    <row r="10" spans="1:3" x14ac:dyDescent="0.25">
      <c r="A10" s="13" t="s">
        <v>72</v>
      </c>
      <c r="B10" s="87"/>
      <c r="C10" s="87"/>
    </row>
    <row r="11" spans="1:3" ht="45" x14ac:dyDescent="0.25">
      <c r="A11" s="5" t="s">
        <v>73</v>
      </c>
      <c r="B11" s="37"/>
      <c r="C11" s="37"/>
    </row>
    <row r="12" spans="1:3" ht="45" x14ac:dyDescent="0.25">
      <c r="A12" s="5" t="s">
        <v>74</v>
      </c>
      <c r="B12" s="37"/>
      <c r="C12" s="37"/>
    </row>
    <row r="13" spans="1:3" x14ac:dyDescent="0.2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8"/>
      <c r="C2" s="88"/>
      <c r="I2" t="s">
        <v>76</v>
      </c>
      <c r="N2" t="s">
        <v>77</v>
      </c>
    </row>
    <row r="3" spans="2:14" ht="15" customHeight="1" thickTop="1" thickBot="1" x14ac:dyDescent="0.3">
      <c r="B3" s="88" t="s">
        <v>78</v>
      </c>
      <c r="C3" s="88"/>
      <c r="I3" t="s">
        <v>64</v>
      </c>
      <c r="N3" t="s">
        <v>64</v>
      </c>
    </row>
    <row r="4" spans="2:14" ht="15" customHeight="1" thickTop="1" thickBot="1" x14ac:dyDescent="0.3">
      <c r="B4" s="18" t="s">
        <v>79</v>
      </c>
      <c r="C4" s="19"/>
      <c r="I4" t="s">
        <v>80</v>
      </c>
      <c r="N4" t="s">
        <v>66</v>
      </c>
    </row>
    <row r="5" spans="2:14" ht="15" customHeight="1" thickTop="1" thickBot="1" x14ac:dyDescent="0.3">
      <c r="B5" s="18" t="s">
        <v>81</v>
      </c>
      <c r="C5" s="19"/>
    </row>
    <row r="6" spans="2:14" ht="15" customHeight="1" thickTop="1" thickBot="1" x14ac:dyDescent="0.3">
      <c r="B6" s="18" t="s">
        <v>82</v>
      </c>
      <c r="C6" s="19"/>
    </row>
    <row r="7" spans="2:14" ht="46.5" thickTop="1" thickBot="1" x14ac:dyDescent="0.3">
      <c r="B7" s="18" t="s">
        <v>83</v>
      </c>
      <c r="C7" s="20"/>
    </row>
    <row r="8" spans="2:14" ht="31.5" thickTop="1" thickBot="1" x14ac:dyDescent="0.3">
      <c r="B8" s="18" t="s">
        <v>84</v>
      </c>
      <c r="C8" s="19"/>
    </row>
    <row r="9" spans="2:14" ht="46.5" thickTop="1" thickBot="1" x14ac:dyDescent="0.3">
      <c r="B9" s="18" t="s">
        <v>85</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7" ma:contentTypeDescription="Crear nuevo documento." ma:contentTypeScope="" ma:versionID="9270861bbb237fee9c0a9517a93196b0">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6122c132172a0a2fb6e959658a769653"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383A7D1-8D58-40A6-BB93-FBE62AFF72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customXml/itemProps3.xml><?xml version="1.0" encoding="utf-8"?>
<ds:datastoreItem xmlns:ds="http://schemas.openxmlformats.org/officeDocument/2006/customXml" ds:itemID="{B49D4EAD-DE95-4705-8C29-CD66A6FCB0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Jorge Luis Bermúdez Rojas</cp:lastModifiedBy>
  <cp:revision/>
  <dcterms:created xsi:type="dcterms:W3CDTF">2020-12-07T14:41:17Z</dcterms:created>
  <dcterms:modified xsi:type="dcterms:W3CDTF">2023-10-26T16:10:18Z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