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db034f32b59695d/Documentos/GHA/LITIGIOS BOGOTÁ/ALLIANZ/ROBER YOHAN CASTRILLON/"/>
    </mc:Choice>
  </mc:AlternateContent>
  <xr:revisionPtr revIDLastSave="1" documentId="8_{1E2D20BF-ACE0-49D8-BB9F-FF24D6ECB3BA}" xr6:coauthVersionLast="47" xr6:coauthVersionMax="47" xr10:uidLastSave="{174AB125-97A7-45CF-9256-C2A5FB250350}"/>
  <bookViews>
    <workbookView minimized="1" xWindow="10140" yWindow="2760" windowWidth="10455" windowHeight="10800" xr2:uid="{00000000-000D-0000-FFFF-FFFF00000000}"/>
  </bookViews>
  <sheets>
    <sheet name="LIQUIDAD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F21" i="1" s="1"/>
  <c r="H21" i="1" s="1"/>
  <c r="G22" i="1"/>
  <c r="G20" i="1"/>
  <c r="E20" i="1"/>
  <c r="F20" i="1" s="1"/>
  <c r="E22" i="1"/>
  <c r="F22" i="1" s="1"/>
  <c r="H23" i="1"/>
  <c r="G19" i="1"/>
  <c r="H19" i="1" s="1"/>
  <c r="E19" i="1"/>
  <c r="F19" i="1" s="1"/>
  <c r="E4" i="1"/>
  <c r="F4" i="1" s="1"/>
  <c r="G4" i="1"/>
  <c r="E5" i="1"/>
  <c r="F5" i="1" s="1"/>
  <c r="G5" i="1"/>
  <c r="H5" i="1" s="1"/>
  <c r="E6" i="1"/>
  <c r="F6" i="1" s="1"/>
  <c r="G6" i="1"/>
  <c r="E7" i="1"/>
  <c r="F7" i="1" s="1"/>
  <c r="G7" i="1"/>
  <c r="H7" i="1" s="1"/>
  <c r="E8" i="1"/>
  <c r="F8" i="1" s="1"/>
  <c r="G8" i="1"/>
  <c r="E9" i="1"/>
  <c r="F9" i="1" s="1"/>
  <c r="G9" i="1"/>
  <c r="H9" i="1" s="1"/>
  <c r="E10" i="1"/>
  <c r="F10" i="1" s="1"/>
  <c r="G10" i="1"/>
  <c r="E11" i="1"/>
  <c r="F11" i="1" s="1"/>
  <c r="G11" i="1"/>
  <c r="H11" i="1" s="1"/>
  <c r="E12" i="1"/>
  <c r="F12" i="1" s="1"/>
  <c r="G12" i="1"/>
  <c r="E13" i="1"/>
  <c r="F13" i="1" s="1"/>
  <c r="G13" i="1"/>
  <c r="H13" i="1" s="1"/>
  <c r="E14" i="1"/>
  <c r="F14" i="1" s="1"/>
  <c r="G14" i="1"/>
  <c r="E15" i="1"/>
  <c r="F15" i="1" s="1"/>
  <c r="G15" i="1"/>
  <c r="H15" i="1" s="1"/>
  <c r="E16" i="1"/>
  <c r="F16" i="1" s="1"/>
  <c r="G16" i="1"/>
  <c r="E17" i="1"/>
  <c r="F17" i="1" s="1"/>
  <c r="G17" i="1"/>
  <c r="H17" i="1" s="1"/>
  <c r="E18" i="1"/>
  <c r="F18" i="1" s="1"/>
  <c r="G18" i="1"/>
  <c r="H18" i="1" l="1"/>
  <c r="H16" i="1"/>
  <c r="H14" i="1"/>
  <c r="H12" i="1"/>
  <c r="H10" i="1"/>
  <c r="H8" i="1"/>
  <c r="H6" i="1"/>
  <c r="H4" i="1"/>
  <c r="H22" i="1"/>
  <c r="H20" i="1"/>
  <c r="H24" i="1" l="1"/>
  <c r="H25" i="1" s="1"/>
</calcChain>
</file>

<file path=xl/sharedStrings.xml><?xml version="1.0" encoding="utf-8"?>
<sst xmlns="http://schemas.openxmlformats.org/spreadsheetml/2006/main" count="13" uniqueCount="12">
  <si>
    <t>CAPÍTAL</t>
  </si>
  <si>
    <t>LIQUIDACIÓN DE CRÉDITO</t>
  </si>
  <si>
    <t>INTERESES DE MORA</t>
  </si>
  <si>
    <t>DÍAS
(FRACCIÓN)</t>
  </si>
  <si>
    <t>TASA DE INTERÉS MORATORIO Efectivo anual*</t>
  </si>
  <si>
    <t>DESDE</t>
  </si>
  <si>
    <t>HASTA</t>
  </si>
  <si>
    <t>TASA EFECTIVA ANUAL 
(1.5)*</t>
  </si>
  <si>
    <t>TASA NOMINAL MENSUAL
(1.5)*</t>
  </si>
  <si>
    <t>VALOR DE INTERÉS MORATORIO</t>
  </si>
  <si>
    <t>INTERÉS MORATORIO GENERADO</t>
  </si>
  <si>
    <t>TOTAL (CAPITAL + INTERÉS)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</si>
</sst>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2" applyNumberFormat="1" applyBorder="1" applyAlignment="1">
      <alignment horizontal="center" vertical="center"/>
    </xf>
    <xf numFmtId="10" fontId="3" fillId="0" borderId="4" xfId="2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3" fillId="0" borderId="16" xfId="4" applyFont="1" applyBorder="1" applyAlignment="1">
      <alignment horizontal="center" vertical="center"/>
    </xf>
    <xf numFmtId="42" fontId="3" fillId="0" borderId="17" xfId="3" applyNumberFormat="1" applyFont="1" applyBorder="1" applyAlignment="1">
      <alignment horizontal="center" vertical="center"/>
    </xf>
    <xf numFmtId="10" fontId="3" fillId="0" borderId="7" xfId="2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 wrapText="1"/>
    </xf>
    <xf numFmtId="10" fontId="3" fillId="0" borderId="7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/>
    </xf>
    <xf numFmtId="42" fontId="3" fillId="0" borderId="2" xfId="3" applyNumberFormat="1" applyFont="1" applyBorder="1" applyAlignment="1">
      <alignment horizontal="center" vertical="center"/>
    </xf>
    <xf numFmtId="42" fontId="6" fillId="0" borderId="8" xfId="0" applyNumberFormat="1" applyFont="1" applyBorder="1"/>
    <xf numFmtId="42" fontId="5" fillId="0" borderId="2" xfId="3" applyNumberFormat="1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3" fillId="0" borderId="26" xfId="0" applyNumberFormat="1" applyFont="1" applyBorder="1" applyAlignment="1">
      <alignment horizontal="center" vertical="center" wrapText="1"/>
    </xf>
    <xf numFmtId="10" fontId="3" fillId="0" borderId="26" xfId="1" applyNumberFormat="1" applyFont="1" applyBorder="1" applyAlignment="1">
      <alignment horizontal="center" vertical="center"/>
    </xf>
  </cellXfs>
  <cellStyles count="5">
    <cellStyle name="Millares_FEBRERO 1" xfId="3" xr:uid="{22217785-E5C8-4E3D-9F98-4B6247385042}"/>
    <cellStyle name="Moneda" xfId="4" builtinId="4"/>
    <cellStyle name="Normal" xfId="0" builtinId="0"/>
    <cellStyle name="Normal_FEBRERO 1" xfId="2" xr:uid="{F4ECDF01-174D-44FE-B2E9-5C2DA4BEE0EC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80" zoomScaleNormal="80" workbookViewId="0">
      <selection activeCell="A23" sqref="A23:G23"/>
    </sheetView>
  </sheetViews>
  <sheetFormatPr baseColWidth="10" defaultColWidth="8.7109375" defaultRowHeight="15" x14ac:dyDescent="0.25"/>
  <cols>
    <col min="1" max="1" width="18" customWidth="1"/>
    <col min="2" max="2" width="13" customWidth="1"/>
    <col min="3" max="3" width="12.7109375" customWidth="1"/>
    <col min="4" max="4" width="15.7109375" customWidth="1"/>
    <col min="5" max="5" width="15.28515625" customWidth="1"/>
    <col min="6" max="6" width="11.5703125" bestFit="1" customWidth="1"/>
    <col min="7" max="7" width="15.85546875" customWidth="1"/>
    <col min="8" max="8" width="26.28515625" customWidth="1"/>
  </cols>
  <sheetData>
    <row r="1" spans="1:8" ht="15.75" thickBot="1" x14ac:dyDescent="0.3">
      <c r="A1" s="26" t="s">
        <v>1</v>
      </c>
      <c r="B1" s="27"/>
      <c r="C1" s="27"/>
      <c r="D1" s="27"/>
      <c r="E1" s="27"/>
      <c r="F1" s="27"/>
      <c r="G1" s="27"/>
      <c r="H1" s="28"/>
    </row>
    <row r="2" spans="1:8" ht="15.75" thickBot="1" x14ac:dyDescent="0.3">
      <c r="A2" s="29" t="s">
        <v>0</v>
      </c>
      <c r="B2" s="31" t="s">
        <v>2</v>
      </c>
      <c r="C2" s="32"/>
      <c r="D2" s="33" t="s">
        <v>4</v>
      </c>
      <c r="E2" s="35" t="s">
        <v>7</v>
      </c>
      <c r="F2" s="33" t="s">
        <v>8</v>
      </c>
      <c r="G2" s="35" t="s">
        <v>3</v>
      </c>
      <c r="H2" s="37" t="s">
        <v>9</v>
      </c>
    </row>
    <row r="3" spans="1:8" ht="52.9" customHeight="1" thickBot="1" x14ac:dyDescent="0.3">
      <c r="A3" s="30"/>
      <c r="B3" s="21" t="s">
        <v>5</v>
      </c>
      <c r="C3" s="22" t="s">
        <v>6</v>
      </c>
      <c r="D3" s="34"/>
      <c r="E3" s="36"/>
      <c r="F3" s="34"/>
      <c r="G3" s="36"/>
      <c r="H3" s="38"/>
    </row>
    <row r="4" spans="1:8" x14ac:dyDescent="0.25">
      <c r="A4" s="8">
        <v>213800000</v>
      </c>
      <c r="B4" s="1">
        <v>44866</v>
      </c>
      <c r="C4" s="2">
        <v>44895</v>
      </c>
      <c r="D4" s="3">
        <v>0.25779999999999997</v>
      </c>
      <c r="E4" s="5">
        <f t="shared" ref="E4:E18" si="0">IF(B4="","",D4*1.5)</f>
        <v>0.38669999999999993</v>
      </c>
      <c r="F4" s="5">
        <f t="shared" ref="F4:F22" si="1">IF(E4="","", (POWER((1+E4),(1/12)))-1)</f>
        <v>2.7618410366888613E-2</v>
      </c>
      <c r="G4" s="4">
        <f t="shared" ref="G4:G18" si="2">IF(OR(B4="",C4=""),"Sin fechas",C4-B4)</f>
        <v>29</v>
      </c>
      <c r="H4" s="9">
        <f>IF(G4="","",(($A$4*F4)/30)*G4)</f>
        <v>5707988.9318927592</v>
      </c>
    </row>
    <row r="5" spans="1:8" ht="15.75" thickBot="1" x14ac:dyDescent="0.3">
      <c r="A5" s="8">
        <v>213800000</v>
      </c>
      <c r="B5" s="12">
        <v>44896</v>
      </c>
      <c r="C5" s="12">
        <v>44926</v>
      </c>
      <c r="D5" s="13">
        <v>0.27639999999999998</v>
      </c>
      <c r="E5" s="10">
        <f t="shared" si="0"/>
        <v>0.41459999999999997</v>
      </c>
      <c r="F5" s="10">
        <f t="shared" si="1"/>
        <v>2.9325672006971892E-2</v>
      </c>
      <c r="G5" s="11">
        <f t="shared" si="2"/>
        <v>30</v>
      </c>
      <c r="H5" s="9">
        <f t="shared" ref="H5:H22" si="3">IF(G5="","",(($A$4*F5)/30)*G5)</f>
        <v>6269828.6750905905</v>
      </c>
    </row>
    <row r="6" spans="1:8" x14ac:dyDescent="0.25">
      <c r="A6" s="8">
        <v>213800000</v>
      </c>
      <c r="B6" s="15">
        <v>44927</v>
      </c>
      <c r="C6" s="16">
        <v>44957</v>
      </c>
      <c r="D6" s="17">
        <v>0.28839999999999999</v>
      </c>
      <c r="E6" s="6">
        <f t="shared" si="0"/>
        <v>0.43259999999999998</v>
      </c>
      <c r="F6" s="6">
        <f t="shared" si="1"/>
        <v>3.041082430433617E-2</v>
      </c>
      <c r="G6" s="7">
        <f t="shared" si="2"/>
        <v>30</v>
      </c>
      <c r="H6" s="9">
        <f t="shared" si="3"/>
        <v>6501834.2362670731</v>
      </c>
    </row>
    <row r="7" spans="1:8" x14ac:dyDescent="0.25">
      <c r="A7" s="8">
        <v>213800000</v>
      </c>
      <c r="B7" s="2">
        <v>44958</v>
      </c>
      <c r="C7" s="2">
        <v>44985</v>
      </c>
      <c r="D7" s="3">
        <v>0.30180000000000001</v>
      </c>
      <c r="E7" s="5">
        <f t="shared" si="0"/>
        <v>0.45269999999999999</v>
      </c>
      <c r="F7" s="5">
        <f t="shared" si="1"/>
        <v>3.1607904974429113E-2</v>
      </c>
      <c r="G7" s="4">
        <f t="shared" si="2"/>
        <v>27</v>
      </c>
      <c r="H7" s="9">
        <f t="shared" si="3"/>
        <v>6081993.0751796495</v>
      </c>
    </row>
    <row r="8" spans="1:8" x14ac:dyDescent="0.25">
      <c r="A8" s="8">
        <v>213800000</v>
      </c>
      <c r="B8" s="1">
        <v>44986</v>
      </c>
      <c r="C8" s="2">
        <v>45016</v>
      </c>
      <c r="D8" s="3">
        <v>0.30840000000000001</v>
      </c>
      <c r="E8" s="5">
        <f t="shared" si="0"/>
        <v>0.46260000000000001</v>
      </c>
      <c r="F8" s="5">
        <f t="shared" si="1"/>
        <v>3.2191941393584944E-2</v>
      </c>
      <c r="G8" s="4">
        <f t="shared" si="2"/>
        <v>30</v>
      </c>
      <c r="H8" s="9">
        <f t="shared" si="3"/>
        <v>6882637.0699484609</v>
      </c>
    </row>
    <row r="9" spans="1:8" x14ac:dyDescent="0.25">
      <c r="A9" s="8">
        <v>213800000</v>
      </c>
      <c r="B9" s="2">
        <v>45017</v>
      </c>
      <c r="C9" s="2">
        <v>45046</v>
      </c>
      <c r="D9" s="3">
        <v>0.31390000000000001</v>
      </c>
      <c r="E9" s="5">
        <f t="shared" si="0"/>
        <v>0.47084999999999999</v>
      </c>
      <c r="F9" s="5">
        <f t="shared" si="1"/>
        <v>3.2675876808137438E-2</v>
      </c>
      <c r="G9" s="4">
        <f t="shared" si="2"/>
        <v>29</v>
      </c>
      <c r="H9" s="9">
        <f t="shared" si="3"/>
        <v>6753232.3795271255</v>
      </c>
    </row>
    <row r="10" spans="1:8" x14ac:dyDescent="0.25">
      <c r="A10" s="8">
        <v>213800000</v>
      </c>
      <c r="B10" s="1">
        <v>45047</v>
      </c>
      <c r="C10" s="2">
        <v>45077</v>
      </c>
      <c r="D10" s="3">
        <v>0.30270000000000002</v>
      </c>
      <c r="E10" s="5">
        <f t="shared" si="0"/>
        <v>0.45405000000000006</v>
      </c>
      <c r="F10" s="5">
        <f t="shared" si="1"/>
        <v>3.1687760751144545E-2</v>
      </c>
      <c r="G10" s="4">
        <f t="shared" si="2"/>
        <v>30</v>
      </c>
      <c r="H10" s="9">
        <f t="shared" si="3"/>
        <v>6774843.2485947041</v>
      </c>
    </row>
    <row r="11" spans="1:8" x14ac:dyDescent="0.25">
      <c r="A11" s="8">
        <v>213800000</v>
      </c>
      <c r="B11" s="2">
        <v>45078</v>
      </c>
      <c r="C11" s="2">
        <v>45107</v>
      </c>
      <c r="D11" s="3">
        <v>0.29759999999999998</v>
      </c>
      <c r="E11" s="5">
        <f t="shared" si="0"/>
        <v>0.44639999999999996</v>
      </c>
      <c r="F11" s="5">
        <f t="shared" si="1"/>
        <v>3.1234342878250443E-2</v>
      </c>
      <c r="G11" s="4">
        <f t="shared" si="2"/>
        <v>29</v>
      </c>
      <c r="H11" s="9">
        <f t="shared" si="3"/>
        <v>6455305.7571242796</v>
      </c>
    </row>
    <row r="12" spans="1:8" x14ac:dyDescent="0.25">
      <c r="A12" s="8">
        <v>213800000</v>
      </c>
      <c r="B12" s="1">
        <v>45108</v>
      </c>
      <c r="C12" s="2">
        <v>45138</v>
      </c>
      <c r="D12" s="3">
        <v>0.29360000000000003</v>
      </c>
      <c r="E12" s="5">
        <f t="shared" si="0"/>
        <v>0.44040000000000001</v>
      </c>
      <c r="F12" s="5">
        <f t="shared" si="1"/>
        <v>3.0877180194344378E-2</v>
      </c>
      <c r="G12" s="4">
        <f t="shared" si="2"/>
        <v>30</v>
      </c>
      <c r="H12" s="9">
        <f t="shared" si="3"/>
        <v>6601541.1255508279</v>
      </c>
    </row>
    <row r="13" spans="1:8" x14ac:dyDescent="0.25">
      <c r="A13" s="8">
        <v>213800000</v>
      </c>
      <c r="B13" s="2">
        <v>45139</v>
      </c>
      <c r="C13" s="2">
        <v>45169</v>
      </c>
      <c r="D13" s="3">
        <v>0.28749999999999998</v>
      </c>
      <c r="E13" s="5">
        <f t="shared" si="0"/>
        <v>0.43124999999999997</v>
      </c>
      <c r="F13" s="5">
        <f t="shared" si="1"/>
        <v>3.0329872667392177E-2</v>
      </c>
      <c r="G13" s="4">
        <f t="shared" si="2"/>
        <v>30</v>
      </c>
      <c r="H13" s="9">
        <f t="shared" si="3"/>
        <v>6484526.7762884479</v>
      </c>
    </row>
    <row r="14" spans="1:8" x14ac:dyDescent="0.25">
      <c r="A14" s="8">
        <v>213800000</v>
      </c>
      <c r="B14" s="1">
        <v>45170</v>
      </c>
      <c r="C14" s="2">
        <v>45199</v>
      </c>
      <c r="D14" s="3">
        <v>0.28029999999999999</v>
      </c>
      <c r="E14" s="5">
        <f t="shared" si="0"/>
        <v>0.42044999999999999</v>
      </c>
      <c r="F14" s="5">
        <f t="shared" si="1"/>
        <v>2.9679728036762887E-2</v>
      </c>
      <c r="G14" s="4">
        <f t="shared" si="2"/>
        <v>29</v>
      </c>
      <c r="H14" s="9">
        <f t="shared" si="3"/>
        <v>6134008.3257845752</v>
      </c>
    </row>
    <row r="15" spans="1:8" x14ac:dyDescent="0.25">
      <c r="A15" s="8">
        <v>213800000</v>
      </c>
      <c r="B15" s="2">
        <v>45200</v>
      </c>
      <c r="C15" s="2">
        <v>45230</v>
      </c>
      <c r="D15" s="3">
        <v>0.26529999999999998</v>
      </c>
      <c r="E15" s="5">
        <f t="shared" si="0"/>
        <v>0.39794999999999997</v>
      </c>
      <c r="F15" s="5">
        <f t="shared" si="1"/>
        <v>2.8310577727206798E-2</v>
      </c>
      <c r="G15" s="4">
        <f t="shared" si="2"/>
        <v>30</v>
      </c>
      <c r="H15" s="9">
        <f t="shared" si="3"/>
        <v>6052801.5180768138</v>
      </c>
    </row>
    <row r="16" spans="1:8" x14ac:dyDescent="0.25">
      <c r="A16" s="8">
        <v>213800000</v>
      </c>
      <c r="B16" s="1">
        <v>45231</v>
      </c>
      <c r="C16" s="2">
        <v>45260</v>
      </c>
      <c r="D16" s="3">
        <v>0.25519999999999998</v>
      </c>
      <c r="E16" s="5">
        <f t="shared" si="0"/>
        <v>0.38279999999999997</v>
      </c>
      <c r="F16" s="5">
        <f t="shared" si="1"/>
        <v>2.7377257079175044E-2</v>
      </c>
      <c r="G16" s="4">
        <f t="shared" si="2"/>
        <v>29</v>
      </c>
      <c r="H16" s="9">
        <f t="shared" si="3"/>
        <v>5658148.9780767029</v>
      </c>
    </row>
    <row r="17" spans="1:8" ht="15.75" thickBot="1" x14ac:dyDescent="0.3">
      <c r="A17" s="8">
        <v>213800000</v>
      </c>
      <c r="B17" s="12">
        <v>45261</v>
      </c>
      <c r="C17" s="12">
        <v>45291</v>
      </c>
      <c r="D17" s="13">
        <v>0.25040000000000001</v>
      </c>
      <c r="E17" s="10">
        <f t="shared" si="0"/>
        <v>0.37560000000000004</v>
      </c>
      <c r="F17" s="10">
        <f t="shared" si="1"/>
        <v>2.6930408406342421E-2</v>
      </c>
      <c r="G17" s="11">
        <f t="shared" si="2"/>
        <v>30</v>
      </c>
      <c r="H17" s="9">
        <f t="shared" si="3"/>
        <v>5757721.3172760094</v>
      </c>
    </row>
    <row r="18" spans="1:8" x14ac:dyDescent="0.25">
      <c r="A18" s="8">
        <v>213800000</v>
      </c>
      <c r="B18" s="15">
        <v>45292</v>
      </c>
      <c r="C18" s="16">
        <v>45322</v>
      </c>
      <c r="D18" s="17">
        <v>0.23319999999999999</v>
      </c>
      <c r="E18" s="6">
        <f t="shared" si="0"/>
        <v>0.3498</v>
      </c>
      <c r="F18" s="6">
        <f t="shared" si="1"/>
        <v>2.5311398067152435E-2</v>
      </c>
      <c r="G18" s="7">
        <f t="shared" si="2"/>
        <v>30</v>
      </c>
      <c r="H18" s="9">
        <f t="shared" si="3"/>
        <v>5411576.9067571908</v>
      </c>
    </row>
    <row r="19" spans="1:8" s="14" customFormat="1" x14ac:dyDescent="0.25">
      <c r="A19" s="8">
        <v>213800000</v>
      </c>
      <c r="B19" s="2">
        <v>45323</v>
      </c>
      <c r="C19" s="2">
        <v>45351</v>
      </c>
      <c r="D19" s="3">
        <v>0.2331</v>
      </c>
      <c r="E19" s="5">
        <f t="shared" ref="E19:E22" si="4">IF(B19="","",D19*1.5)</f>
        <v>0.34965000000000002</v>
      </c>
      <c r="F19" s="5">
        <f t="shared" ref="F19:F21" si="5">IF(E19="","", (POWER((1+E19),(1/12)))-1)</f>
        <v>2.5301902552775868E-2</v>
      </c>
      <c r="G19" s="4">
        <f t="shared" ref="G19:G22" si="6">IF(OR(B19="",C19=""),"Sin fechas",C19-B19)</f>
        <v>28</v>
      </c>
      <c r="H19" s="9">
        <f t="shared" si="3"/>
        <v>5048910.3147312477</v>
      </c>
    </row>
    <row r="20" spans="1:8" s="14" customFormat="1" x14ac:dyDescent="0.25">
      <c r="A20" s="8">
        <v>213800000</v>
      </c>
      <c r="B20" s="42">
        <v>45352</v>
      </c>
      <c r="C20" s="42">
        <v>45382</v>
      </c>
      <c r="D20" s="43">
        <v>0.222</v>
      </c>
      <c r="E20" s="5">
        <f t="shared" si="4"/>
        <v>0.33300000000000002</v>
      </c>
      <c r="F20" s="5">
        <f t="shared" si="5"/>
        <v>2.4241839479260285E-2</v>
      </c>
      <c r="G20" s="4">
        <f t="shared" si="6"/>
        <v>30</v>
      </c>
      <c r="H20" s="9">
        <f t="shared" si="3"/>
        <v>5182905.2806658493</v>
      </c>
    </row>
    <row r="21" spans="1:8" s="14" customFormat="1" x14ac:dyDescent="0.25">
      <c r="A21" s="8">
        <v>213800000</v>
      </c>
      <c r="B21" s="42">
        <v>45383</v>
      </c>
      <c r="C21" s="42">
        <v>45412</v>
      </c>
      <c r="D21" s="43">
        <v>0.22059999999999999</v>
      </c>
      <c r="E21" s="5">
        <f t="shared" si="4"/>
        <v>0.33089999999999997</v>
      </c>
      <c r="F21" s="5">
        <f t="shared" si="5"/>
        <v>2.4107276932201271E-2</v>
      </c>
      <c r="G21" s="4">
        <f t="shared" si="6"/>
        <v>29</v>
      </c>
      <c r="H21" s="9">
        <f t="shared" si="3"/>
        <v>4982331.2811678108</v>
      </c>
    </row>
    <row r="22" spans="1:8" ht="15.75" thickBot="1" x14ac:dyDescent="0.3">
      <c r="A22" s="8">
        <v>213800000</v>
      </c>
      <c r="B22" s="12">
        <v>45413</v>
      </c>
      <c r="C22" s="12">
        <v>45419</v>
      </c>
      <c r="D22" s="13">
        <v>0.22059999999999999</v>
      </c>
      <c r="E22" s="5">
        <f t="shared" si="4"/>
        <v>0.33089999999999997</v>
      </c>
      <c r="F22" s="10">
        <f t="shared" si="1"/>
        <v>2.4107276932201271E-2</v>
      </c>
      <c r="G22" s="4">
        <f t="shared" si="6"/>
        <v>6</v>
      </c>
      <c r="H22" s="9">
        <f t="shared" si="3"/>
        <v>1030827.1616209263</v>
      </c>
    </row>
    <row r="23" spans="1:8" ht="15.75" thickBot="1" x14ac:dyDescent="0.3">
      <c r="A23" s="39" t="s">
        <v>0</v>
      </c>
      <c r="B23" s="40"/>
      <c r="C23" s="40"/>
      <c r="D23" s="40"/>
      <c r="E23" s="40"/>
      <c r="F23" s="40"/>
      <c r="G23" s="41"/>
      <c r="H23" s="18">
        <f>A22</f>
        <v>213800000</v>
      </c>
    </row>
    <row r="24" spans="1:8" ht="15.75" thickBot="1" x14ac:dyDescent="0.3">
      <c r="A24" s="23" t="s">
        <v>10</v>
      </c>
      <c r="B24" s="24"/>
      <c r="C24" s="24"/>
      <c r="D24" s="24"/>
      <c r="E24" s="24"/>
      <c r="F24" s="24"/>
      <c r="G24" s="25"/>
      <c r="H24" s="19">
        <f>SUM(H4:H22)</f>
        <v>109772962.35962103</v>
      </c>
    </row>
    <row r="25" spans="1:8" ht="15.75" thickBot="1" x14ac:dyDescent="0.3">
      <c r="A25" s="23" t="s">
        <v>11</v>
      </c>
      <c r="B25" s="24"/>
      <c r="C25" s="24"/>
      <c r="D25" s="24"/>
      <c r="E25" s="24"/>
      <c r="F25" s="24"/>
      <c r="G25" s="25"/>
      <c r="H25" s="20">
        <f>H23+H24</f>
        <v>323572962.35962105</v>
      </c>
    </row>
  </sheetData>
  <mergeCells count="11">
    <mergeCell ref="A25:G25"/>
    <mergeCell ref="A24:G24"/>
    <mergeCell ref="A1:H1"/>
    <mergeCell ref="A2:A3"/>
    <mergeCell ref="B2:C2"/>
    <mergeCell ref="D2:D3"/>
    <mergeCell ref="E2:E3"/>
    <mergeCell ref="F2:F3"/>
    <mergeCell ref="G2:G3"/>
    <mergeCell ref="H2:H3"/>
    <mergeCell ref="A23:G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Zambrano</dc:creator>
  <cp:lastModifiedBy>Diana Carolina Burgos Castillo</cp:lastModifiedBy>
  <dcterms:created xsi:type="dcterms:W3CDTF">2015-06-05T18:19:34Z</dcterms:created>
  <dcterms:modified xsi:type="dcterms:W3CDTF">2024-05-07T23:13:37Z</dcterms:modified>
</cp:coreProperties>
</file>