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https://d.docs.live.net/afc4810c17523101/Escritorio/GHA/ALLIANZ/2023-00156 - SARAK CEPEDA Vs. D1/"/>
    </mc:Choice>
  </mc:AlternateContent>
  <xr:revisionPtr revIDLastSave="3" documentId="13_ncr:1_{3F5A30FC-7533-48CA-B900-C199D7E97DCB}" xr6:coauthVersionLast="47" xr6:coauthVersionMax="47" xr10:uidLastSave="{9C6D2470-729F-4A0E-B415-1A66B3404FCF}"/>
  <bookViews>
    <workbookView xWindow="-110" yWindow="-110" windowWidth="19420" windowHeight="10300" activeTab="2"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<sst xmlns="http://schemas.openxmlformats.org/spreadsheetml/2006/main" count="236" uniqueCount="175">
  <si>
    <t>SOLICITUD DE ANTECEDENTES -ABOGADO EXTERNO-</t>
  </si>
  <si>
    <t>Radicado(23 digitos)</t>
  </si>
  <si>
    <r>
      <t>110013103008</t>
    </r>
    <r>
      <rPr>
        <b/>
        <u/>
        <sz val="11"/>
        <color theme="1"/>
        <rFont val="Calibri"/>
        <family val="2"/>
        <scheme val="minor"/>
      </rPr>
      <t>202300156</t>
    </r>
    <r>
      <rPr>
        <sz val="11"/>
        <color theme="1"/>
        <rFont val="Calibri"/>
        <family val="2"/>
        <scheme val="minor"/>
      </rPr>
      <t>00</t>
    </r>
  </si>
  <si>
    <t>Juzgado</t>
  </si>
  <si>
    <t>JUZGADO 08 CIVIL DEL CIRCUITO DE BOGOTÁ D.C.</t>
  </si>
  <si>
    <t>Demandado</t>
  </si>
  <si>
    <t>D1 S.A.S. - BANCOLOMBIA S.A. - INVERSIONES LUCERDMARB S.A. - JOSE GERMAN GARCIA PRECIADO</t>
  </si>
  <si>
    <t xml:space="preserve">Demandante </t>
  </si>
  <si>
    <t>SARAK MADELEIN ALEXANDRA CEPEDA BALLEN (COMPAÑERA PERMANENTE - 13/01/1998) - HILDA MARÍA AREVALO ACHURI (MADRE) - YULIANA PAOLA CASTRO AREVALO (HERMANA)</t>
  </si>
  <si>
    <t>Tipo de vinculacion compañía</t>
  </si>
  <si>
    <t>LLAMADA EN GARANTIA</t>
  </si>
  <si>
    <t xml:space="preserve">Tipo de perjucio </t>
  </si>
  <si>
    <t>RCE HOMICIDIO</t>
  </si>
  <si>
    <t>INTERVINIENTE -Nombre de lesionado o muerto (s) del proceso</t>
  </si>
  <si>
    <t xml:space="preserve">Numero de identificacion </t>
  </si>
  <si>
    <t xml:space="preserve">Domicilio </t>
  </si>
  <si>
    <t>DESCONOCIDO</t>
  </si>
  <si>
    <t xml:space="preserve">Telefono </t>
  </si>
  <si>
    <t>Correo electronico</t>
  </si>
  <si>
    <t xml:space="preserve">Estado Civil </t>
  </si>
  <si>
    <t>UNION MARITAL DE HECHO</t>
  </si>
  <si>
    <t xml:space="preserve">Fecha de nacimiento </t>
  </si>
  <si>
    <t xml:space="preserve">Edad al momento del siniestro </t>
  </si>
  <si>
    <t>27 AÑOS</t>
  </si>
  <si>
    <t xml:space="preserve">Fecha de defuncion </t>
  </si>
  <si>
    <t xml:space="preserve">Situcion Laboral </t>
  </si>
  <si>
    <t>Pendiente acceder al mercado laboral -pedir a nino</t>
  </si>
  <si>
    <t xml:space="preserve">Profesion </t>
  </si>
  <si>
    <t xml:space="preserve">Ingresos Netos </t>
  </si>
  <si>
    <t>Numero de Lesionados y/o fallecidos  según IPAT</t>
  </si>
  <si>
    <t xml:space="preserve">Condicion </t>
  </si>
  <si>
    <t xml:space="preserve">Motociclista </t>
  </si>
  <si>
    <t>Fecha de los hechos</t>
  </si>
  <si>
    <t>Fecha de solicitud audiencia prejudicial</t>
  </si>
  <si>
    <t>Fecha de audiencia prejudicial</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</si>
  <si>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</si>
  <si>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1. El día 27 de octubre de 2022 en la Carrera 4 con Calle 26 Sur del municipio de Soacha (Cundinamarca), se produjó un accidente de transito entre el vehiculo de placas GKV453 (Asegurado), el cual era conducido por el señor JOSE GERMAN GARCIA PRECIADO y la motocicleta de placas JOA07, conducida por el señor SERGIO DAVID AREVALO ACHURI (Q.E.P.D.), en donde este último resulta gravemente lesionado y posteriormente fallece el dia 28 de octubre de 2022. 
2. En consecuencia del deceso del señor SERGIO DAVID AREVALO ACHURI (Q.E.P.D.), los demandantes estiman que sus perjuicios ascienden a la suma de $4.334.800.000.
3. En el IPAT se codifica como hipotesis de accidente la causal 157 “Otra - No estar pendiente de los demás actores viales", atribuida al conductor del vehículo asegurado y la causal 98 "Transitar entre vehículos - Ubicarse entre dos filas de vehículos o dos de ellos que transiten por sus respectivos carriles", atribuible al conductor de la motocicleta.</t>
  </si>
  <si>
    <t>Asegurado</t>
  </si>
  <si>
    <t>BANCOLOMBIA S.A.S.</t>
  </si>
  <si>
    <t>Nit Asegurado</t>
  </si>
  <si>
    <t>890.903.938-8</t>
  </si>
  <si>
    <t>Placa vehículo asegurado (si aplica)</t>
  </si>
  <si>
    <t>GKV453</t>
  </si>
  <si>
    <t>No. Póliza vinculada</t>
  </si>
  <si>
    <t xml:space="preserve">023097950 / 2023 </t>
  </si>
  <si>
    <t>Fecha de asignación</t>
  </si>
  <si>
    <t>Fecha de notificación</t>
  </si>
  <si>
    <r>
      <t xml:space="preserve">Fecha de contestacion 
*Recomendación: </t>
    </r>
    <r>
      <rPr>
        <sz val="11"/>
        <color theme="1"/>
        <rFont val="Calibri"/>
        <family val="2"/>
        <scheme val="minor"/>
      </rPr>
      <t>Fecha máxima para contestar la demanda acorde a lo estiúlado en la norma.</t>
    </r>
  </si>
  <si>
    <t>REMISION DE ANTECEDENTES - ABOGADO INTERNO-</t>
  </si>
  <si>
    <t>SINIESTRO - APLICATIVO</t>
  </si>
  <si>
    <t>SINIESTRO  120251917  LEGIS  APJ32050</t>
  </si>
  <si>
    <t>INTERVINIENTE</t>
  </si>
  <si>
    <t>PÓLIZA</t>
  </si>
  <si>
    <t>23097950- 2023</t>
  </si>
  <si>
    <t>AMPARO A AFECTAR</t>
  </si>
  <si>
    <t>RCE HOMICIDIO-LESION</t>
  </si>
  <si>
    <t>VALOR ASEGURADO</t>
  </si>
  <si>
    <t>DEDUCIBLE</t>
  </si>
  <si>
    <t>MODALIDAD</t>
  </si>
  <si>
    <t>OCURRENCIA</t>
  </si>
  <si>
    <t xml:space="preserve">VIGENCIA </t>
  </si>
  <si>
    <t>Desde las 00:00 horas del 01/06/2022 hasta las 24:00 horas del31/05/2023</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</si>
  <si>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</si>
  <si>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</si>
  <si>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</si>
  <si>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</si>
  <si>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</si>
  <si>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</si>
  <si>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</si>
  <si>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</si>
  <si>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</si>
  <si>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</si>
  <si>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Sin reclamación previa </t>
  </si>
  <si>
    <t xml:space="preserve">OFRECIENTO AUTOS </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</si>
  <si>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</si>
  <si>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</si>
  <si>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</si>
  <si>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</si>
  <si>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</si>
  <si>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</si>
  <si>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</si>
  <si>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</si>
  <si>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</si>
  <si>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</si>
  <si>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</si>
  <si>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</si>
  <si>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</si>
  <si>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</si>
  <si>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</si>
  <si>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</si>
  <si>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</si>
  <si>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</si>
  <si>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</si>
  <si>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</si>
  <si>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</si>
  <si>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</si>
  <si>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</si>
  <si>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</si>
  <si>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</si>
  <si>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</si>
  <si>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</si>
  <si>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</si>
  <si>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Daño moral</t>
  </si>
  <si>
    <t>Daño a la salud</t>
  </si>
  <si>
    <t>PROBABLE</t>
  </si>
  <si>
    <t>DAÑOS MATERIALES</t>
  </si>
  <si>
    <t>EVENTUAL</t>
  </si>
  <si>
    <t>Clasificación Contingencia</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</si>
  <si>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</si>
  <si>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</si>
  <si>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</si>
  <si>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Extrapatrimoniales</t>
  </si>
  <si>
    <t>Daño a la Salud que podría interpretarse como daño a la vida de relación</t>
  </si>
  <si>
    <t>RCE DAÑOS MATERIALES</t>
  </si>
  <si>
    <r>
      <t xml:space="preserve">INDIQUE LA PLACA- </t>
    </r>
    <r>
      <rPr>
        <sz val="11"/>
        <color rgb="FFFF0000"/>
        <rFont val="Calibri"/>
        <family val="2"/>
        <scheme val="minor"/>
      </rPr>
      <t>SUSTITUYA</t>
    </r>
  </si>
  <si>
    <t>DAÑOS VEHICULO ASEGURADO</t>
  </si>
  <si>
    <t>OTROS</t>
  </si>
  <si>
    <t>COASEGURO RETENCION ALLIANZ (%)</t>
  </si>
  <si>
    <t>CONCURRENCIA</t>
  </si>
  <si>
    <t>Reserva propuesta</t>
  </si>
  <si>
    <t>Observaciones sobre el valor de la contingencia: (Se debe explicar como se aterrizaron las pretensiones.) si el caso es de daños indicar el valor comercial del vh</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</si>
  <si>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</si>
  <si>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</si>
  <si>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</si>
  <si>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</si>
  <si>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</si>
  <si>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</si>
  <si>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</si>
  <si>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</si>
  <si>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</si>
  <si>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</si>
  <si>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</si>
  <si>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</si>
  <si>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</si>
  <si>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</si>
  <si>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</si>
  <si>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 xml:space="preserve">RCE LESIONES </t>
  </si>
  <si>
    <t xml:space="preserve">SI </t>
  </si>
  <si>
    <t>NO</t>
  </si>
  <si>
    <t>CEDIDO</t>
  </si>
  <si>
    <t>FACULTATIVO</t>
  </si>
  <si>
    <t xml:space="preserve">Objetado por la Compañía </t>
  </si>
  <si>
    <t>REMOTO</t>
  </si>
  <si>
    <t xml:space="preserve">Ocupado-trabajador cuenta ajena </t>
  </si>
  <si>
    <t xml:space="preserve">Ciclista </t>
  </si>
  <si>
    <t>DEMANDA DIRECTA</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</si>
  <si>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</si>
  <si>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</si>
  <si>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</si>
  <si>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</si>
  <si>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</si>
  <si>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</si>
  <si>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</si>
  <si>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</si>
  <si>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</si>
  <si>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RCE + DAÑOS MATERIALES</t>
  </si>
  <si>
    <t>DESCUBREMIENTO</t>
  </si>
  <si>
    <t xml:space="preserve">Nuevos reclamantes </t>
  </si>
  <si>
    <t>Ocupante vehículo</t>
  </si>
  <si>
    <t>RCC HOMICIDIO</t>
  </si>
  <si>
    <t>Respuesta extemporanea</t>
  </si>
  <si>
    <t>Pasajero servicio publico</t>
  </si>
  <si>
    <t>RCC LESIONES</t>
  </si>
  <si>
    <t>Peaton</t>
  </si>
  <si>
    <t>RCC HOMICIDIO-LESION</t>
  </si>
  <si>
    <t xml:space="preserve">Vida/RC medica- aviso de siniestro sin tramite </t>
  </si>
  <si>
    <t>PERDIDA PARCIAL DAÑOS</t>
  </si>
  <si>
    <t>PÉRDIDA PARCIAL HURTO</t>
  </si>
  <si>
    <t>PÉRDIDA TOTAL DAÑOS</t>
  </si>
  <si>
    <t>SUSTRACCIÓN TOTAL</t>
  </si>
  <si>
    <t>NO APLICA</t>
  </si>
  <si>
    <t>EXCEPCIONES DE FONDO FRENTE A LA DEMANDA:
1. EXIMENTE DE LA RESPONSABILIDAD DE LOS DEMANDANDOS POR CONFIGURARSE LA CAUSAL “HECHO EXCLUSIVO DE LA VICTIMA”.
2. EL FALLECIMIENTO DEL SEÑOR SERGIO DAVID ARÉVALO OBEDECIÓ A UNA FALLA MÉDICA SEGÚN LO CONSIGNADO EN LA DEMANDA – CONFIGURÁNDOSE LA CAUSAL “HECHO DE UN TERCERO”. 
3. INEXISTENCIA DE RESPONSABILIDAD A CARGO DE LOS DEMANDADOS POR LA FALTA DE ACREDITACIÓN DEL NEXO CAUSAL.
4. FALTA DE LEGITIMACIÓN EN LA CAUSA POR ACTIVA DE SARAK MADELEIN ALEXANDRA CEPEDA BALLEN.
5. CONCURRENCIA DE ACTIVIDADES PELIGROSAS.
6. IMPROCEDENCIA DEL RECONOCIMIENTO DEL DAÑO EMERGENTE.
7. IMPROCEDENCIA Y FALTA DE PRUEBA DEL LUCRO CESANTE.
8. TASACIÓN EXORBITANTE DE LOS DAÑOS MORALES.
9. GENÉRICA O INNOMINADA.
EXCEPCIONES DE FONDO FFRENTE AL LLAMAMIENTO DE D1 Y JOSE GERMAN GARCIA PRECIADO:
1. NO EXISTE OBLIGACIÓN INDEMNIZATORIA A CARGO DE ALLIANZ SEGUROS S.A., TODA VEZ QUE NO SE HA REALIZADO EL RIESGO ASEGURADO.
2. FALTA DE LEGITIMACIÓN EN LA CAUSA POR ACTIVA DEL SEÑOR JOSE GERMAN GARCIA PRECIADO, PARA LLAMAR EN GARANTÍA A ALLIANZ SEGUROS S.A.
3. RIESGOS EXPRESAMENTE EXCLUIDOS EN LA PÓLIZA DE SEGURO AUTO COLECTIVO PESADO No. 023097950 / 2023. 
4. SUJECIÓN A LAS CONDICIONES PARTICULARES Y GENERALES DEL CONTRATO DE SEGURO, EL CLAUSULADO Y LOS AMPAROS.
5. CARÁCTER MERAMENTE INDEMNIZATORIO DE LOS CONTRATOS DE SEGURO.
6. EN CUALQUIER CASO, DE NINGUNA FORMA SE PODRÁ EXCEDER EL LIMITE DEL VALOR ASEGURADO EN LA PÓLIZA No. 023097950 / 2023.
7. DISPONIBILIDAD DEL VALOR ASEGURADO. 
8. DEDUCIBLE PACTADO EN LA PÓLIZA DE SEGURO.
9. GENERICA O INNOMINADA Y OTRAS.
EXCEPCIONES DE FONDO FFRENTE AL LLAMAMIENTO DE BANCOLOMBIA:
1. NO EXISTE OBLIGACIÓN INDEMNIZATORIA A CARGO DE ALLIANZ SEGUROS S.A., TODA VEZ QUE NO SE HA REALIZADO EL RIESGO ASEGURADO.
2. RIESGOS EXPRESAMENTE EXCLUIDOS EN LA PÓLIZA DE SEGURO AUTO COLECTIVO PESADO No. 023097950 / 2023. 
3. SUJECIÓN A LAS CONDICIONES PARTICULARES Y GENERALES DEL CONTRATO DE SEGURO, EL CLAUSULADO Y LOS AMPAROS.
4. CARÁCTER MERAMENTE INDEMNIZATORIO DE LOS CONTRATOS DE SEGURO.
5. EN CUALQUIER CASO, DE NINGUNA FORMA SE PODRÁ EXCEDER EL LIMITE DEL VALOR ASEGURADO EN LA PÓLIZA No. 023097950 / 2023.
6. DISPONIBILIDAD DEL VALOR ASEGURADO. 
7. DEDUCIBLE PACTADO EN LA PÓLIZA DE SEGURO.
8. GENERICA O INNOMINADA Y OTRAS.</t>
  </si>
  <si>
    <t>SERGIO DAVID AREVALO ACHURI (FALLECIDO)</t>
  </si>
  <si>
    <t>La contingencia se califica como EVENTUAL toda vez que la acreditación de las circunstancias de modo, tiempo y lugar de como sucedió el accidente dependerá del debate probatorio.
Lo primero que debe tomarse en consideración, es que la póliza de seguro No. 023097950 / 2023 cuyo asegurado es BANCOLOMBIA S.A., presta cobertura temporal y material, de conformidad con los hechos y pretensiones, expuestos en el líbelo de la demanda. Frente a la cobertura temporal, debe señalarse que el hecho, esto es, el accidente de tránsito en el que resultó lesionado el señor SERGIO DAVID AREVALO ACHURI (Q.E.P.D.), quien posteriormente falleció, ocurrió el 27 de octubre de 2022, es decir, acaeció dentro de la vigencia de la póliza comprendida entre el 01 de junio de 2022 y el 31 de mayo de 2023. Aunado a ello, presta cobertura material en tanto ampara la responsabilidad civil extracontractual, pretensión que se endilga al asegurado. 
Por otro lado, frente a la responsabilidad del asegurado y la obligación de la aseguradora, debe decirse que en el Informe Policial de Accidente de Tránsito se codificó dos hipótesis como causa del accidente, tales como 157 “Otra - No estar pendiente de los demás actores viales” atribuida al conductor del vehículo asegurado (GKV453), y la causal 98 "Transitar entre vehículos - Ubicarse entre dos filas de vehículos o dos de ellos que transiten por sus respectivos carriles", imputable al conductor de la motocicleta de placas JOA07. De manera que, aún cuando fue elaborado un RAT por solicitud de la Compañía, en el que se concluye que la causa eficiente del daño estuvo en cabeza del conductor de la motocicleta al desplazarse detrás de otros vehículos sin tomar las medidas de prevención necesarias, lo cierto es que existe confusión sobre la mecánica del accidente y por tanto dependerá del debate probatorio, especialmente de los testimonios que se practiquen en el proceso, determinar si el accidente efectivamente obedeció a un hecho exclusivo de la víctima o si en su lugar se trata de una concurrencia de culpas. Razón por la cual, la contingencia se califica como Eventual.
Todo lo anterior, sin perjuicio del carácter contingente del proceso.</t>
  </si>
  <si>
    <t>Como liquidación objetiva de las pretensiones se estima un monto de $388.597.142.
1. Lucro cesante: Se tasa la suma de $ 240.397.142 por este concepto, en la medida que el señor SERGIO DAVID AREVALO ACHURI (Q.E.P.D.) nació el 15 de abril de 1995, es decir, que para la fecha del accidente tenía 27 años. Así las cosas, el periodo indemnizable será por 53,2 años. El lucro cesante se calculó atendiendo los lineamientos de la sentencia SC20950-2017 con ponencia del doctor Ariel Salazar Ramírez (12 de diciembre de 2017), donde se determina que, ante la ausencia de acreditación de los ingresos, para la tasación del lucro cesante debe acogerse el salario mínimo legal mensual vigente. De contera, este concepto se reconocerá únicamente y de manera presunta para la señora SARAK MADELEIN ALEXANDRA CEPEDA BALLEN previendo que en el curso del proceso se pruebe su calidad de compañera permanente.
2. Daño Emergente: No se tendrá en cuenta las sumas solicitadas por este concepto, en tanto, no obra en el plenario prueba alguna que acredite los presuntos gastos en que incurrieron las demandantes en razón del deceso del señor SERGIO DAVID AREVALO ACHURI (Q.E.P.D.).
3. Daño moral: Se tendrá en cuenta la suma de $150.000.000 por concepto de daño moral, discriminados así: (i) La suma de $60.000.000 para la señora HILDA MARÍA AREVALO ACHURI en calidad de madre del causante, (ii) La suma de $60.000.000 para la señora SARAK MADELEIN ALEXANDRA CEPEDA BALLEN en calidad de compañera permanente del causante, previendo que en el curso del proceso se acredite su calidad; y (iii) La suma de $30.000.000 para la señora YULIANA PAOLA CASTRO AREVALO en calidad de hermana del causante. Los anteriores valores económicos se liquidaron teniendo en cuenta los criterios jurisprudenciales fijados por la Corte Suprema de Justicia en Sentencia del 23 de mayo 2018, radicado No. 05001-31-03-003-2005-00174-01, en donde se estableció que se reconocerá en caso de muerte de la víctima, una suma máxima de $60.000.000 a los padres de la víctima y a sus hermanos $30.000.000.
4. Deducible: A la suma de $390.397.142 se le resta el valor de $1.800.000 contemplado en la póliza como valor del deducible, lo cual da como resultado la suma de $388.597.142.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</si>
</sst>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rgb="FFFF0000"/>
      <name val="Calibri"/>
      <family val="2"/>
      <scheme val="minor"/>
    </font>
    <font>
      <b/>
      <u/>
      <sz val="11"/>
      <color theme="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109">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2" fillId="8" borderId="1" xfId="0" applyFont="1" applyFill="1" applyBorder="1" applyAlignment="1">
      <alignment horizontal="justify" vertical="top" wrapText="1"/>
    </xf>
    <xf numFmtId="0" fontId="0" fillId="7" borderId="1" xfId="0" applyFill="1" applyBorder="1" applyAlignment="1">
      <alignment horizontal="justify" vertical="top" wrapText="1"/>
    </xf>
    <xf numFmtId="0" fontId="0" fillId="7" borderId="1" xfId="0" applyFill="1" applyBorder="1" applyAlignment="1">
      <alignment horizontal="justify" vertical="top"/>
    </xf>
    <xf numFmtId="15" fontId="0" fillId="7" borderId="1" xfId="0" applyNumberFormat="1" applyFill="1" applyBorder="1" applyAlignment="1">
      <alignment horizontal="justify" vertical="top" wrapText="1"/>
    </xf>
    <xf numFmtId="14" fontId="0" fillId="8" borderId="1" xfId="0" applyNumberFormat="1" applyFill="1" applyBorder="1" applyAlignment="1">
      <alignment horizontal="justify" vertical="top" wrapText="1"/>
    </xf>
    <xf numFmtId="0" fontId="0" fillId="8" borderId="1" xfId="0" applyFill="1" applyBorder="1" applyAlignment="1">
      <alignment horizontal="justify" vertical="top" wrapText="1"/>
    </xf>
    <xf numFmtId="0" fontId="0" fillId="0" borderId="1" xfId="0" applyBorder="1" applyAlignment="1">
      <alignment horizontal="justify" vertical="top" wrapText="1"/>
    </xf>
    <xf numFmtId="0" fontId="0" fillId="0" borderId="1" xfId="0" applyBorder="1" applyAlignment="1">
      <alignment horizontal="justify" vertical="top"/>
    </xf>
    <xf numFmtId="14" fontId="0" fillId="0" borderId="1" xfId="0" applyNumberFormat="1" applyBorder="1" applyAlignment="1">
      <alignment horizontal="justify" vertical="top"/>
    </xf>
    <xf numFmtId="14" fontId="0" fillId="7" borderId="2" xfId="0" applyNumberFormat="1" applyFill="1" applyBorder="1" applyAlignment="1">
      <alignment horizontal="justify" vertical="top"/>
    </xf>
    <xf numFmtId="0" fontId="0" fillId="7" borderId="3" xfId="0" applyFill="1" applyBorder="1" applyAlignment="1">
      <alignment horizontal="justify" vertical="top"/>
    </xf>
    <xf numFmtId="0" fontId="3" fillId="2" borderId="6"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6" fontId="0" fillId="0" borderId="1" xfId="1" applyNumberFormat="1" applyFont="1" applyBorder="1" applyAlignment="1">
      <alignment horizontal="justify" vertical="top" wrapText="1"/>
    </xf>
    <xf numFmtId="42" fontId="0" fillId="0" borderId="1" xfId="1" applyFont="1" applyBorder="1" applyAlignment="1">
      <alignment horizontal="justify" vertical="top" wrapText="1"/>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2" fillId="7" borderId="1" xfId="0" applyFont="1" applyFill="1" applyBorder="1" applyAlignment="1">
      <alignment horizontal="justify" vertical="top" wrapText="1"/>
    </xf>
    <xf numFmtId="0" fontId="0" fillId="8" borderId="1" xfId="0" applyFill="1" applyBorder="1" applyAlignment="1">
      <alignment horizontal="justify" vertical="top"/>
    </xf>
    <xf numFmtId="3" fontId="0" fillId="0" borderId="1" xfId="0" applyNumberFormat="1" applyBorder="1" applyAlignment="1">
      <alignment horizontal="justify"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Normal="100" workbookViewId="0">
      <selection activeCell="B9" sqref="B9:C9"/>
    </sheetView>
  </sheetViews>
  <sheetFormatPr baseColWidth="10" defaultColWidth="0" defaultRowHeight="14.5" x14ac:dyDescent="0.35"/>
  <cols>
    <col min="1" max="1" width="53.54296875" style="8" customWidth="1"/>
    <col min="2" max="2" width="55.1796875" style="8" customWidth="1"/>
    <col min="3" max="3" width="19.1796875" style="8" customWidth="1"/>
    <col min="4" max="16384" width="11.453125" style="2" hidden="1"/>
  </cols>
  <sheetData>
    <row r="1" spans="1:3" ht="18.5" x14ac:dyDescent="0.35">
      <c r="A1" s="55" t="s">
        <v>0</v>
      </c>
      <c r="B1" s="55"/>
      <c r="C1" s="55"/>
    </row>
    <row r="2" spans="1:3" ht="14.5" customHeight="1" x14ac:dyDescent="0.35">
      <c r="A2" s="5" t="s">
        <v>1</v>
      </c>
      <c r="B2" s="60" t="s">
        <v>2</v>
      </c>
      <c r="C2" s="61"/>
    </row>
    <row r="3" spans="1:3" ht="14.5" customHeight="1" x14ac:dyDescent="0.35">
      <c r="A3" s="5" t="s">
        <v>3</v>
      </c>
      <c r="B3" s="56" t="s">
        <v>4</v>
      </c>
      <c r="C3" s="57"/>
    </row>
    <row r="4" spans="1:3" ht="14.5" customHeight="1" x14ac:dyDescent="0.35">
      <c r="A4" s="5" t="s">
        <v>5</v>
      </c>
      <c r="B4" s="56" t="s">
        <v>6</v>
      </c>
      <c r="C4" s="57"/>
    </row>
    <row r="5" spans="1:3" ht="14.5" customHeight="1" x14ac:dyDescent="0.35">
      <c r="A5" s="5" t="s">
        <v>7</v>
      </c>
      <c r="B5" s="56" t="s">
        <v>8</v>
      </c>
      <c r="C5" s="57"/>
    </row>
    <row r="6" spans="1:3" ht="14.5" customHeight="1" x14ac:dyDescent="0.35">
      <c r="A6" s="5" t="s">
        <v>9</v>
      </c>
      <c r="B6" s="51" t="s">
        <v>10</v>
      </c>
      <c r="C6" s="51"/>
    </row>
    <row r="7" spans="1:3" ht="14.5" customHeight="1" x14ac:dyDescent="0.35">
      <c r="A7" s="27" t="s">
        <v>11</v>
      </c>
      <c r="B7" s="56" t="s">
        <v>12</v>
      </c>
      <c r="C7" s="57"/>
    </row>
    <row r="8" spans="1:3" ht="14.5" customHeight="1" x14ac:dyDescent="0.35">
      <c r="A8" s="28" t="s">
        <v>13</v>
      </c>
      <c r="B8" s="63" t="s">
        <v>172</v>
      </c>
      <c r="C8" s="63"/>
    </row>
    <row r="9" spans="1:3" ht="14.5" customHeight="1" x14ac:dyDescent="0.35">
      <c r="A9" s="28" t="s">
        <v>14</v>
      </c>
      <c r="B9" s="64">
        <v>1022402638</v>
      </c>
      <c r="C9" s="51"/>
    </row>
    <row r="10" spans="1:3" ht="14.5" customHeight="1" x14ac:dyDescent="0.35">
      <c r="A10" s="28" t="s">
        <v>15</v>
      </c>
      <c r="B10" s="50" t="s">
        <v>16</v>
      </c>
      <c r="C10" s="50"/>
    </row>
    <row r="11" spans="1:3" ht="14.5" customHeight="1" x14ac:dyDescent="0.35">
      <c r="A11" s="29" t="s">
        <v>17</v>
      </c>
      <c r="B11" s="50" t="s">
        <v>16</v>
      </c>
      <c r="C11" s="50"/>
    </row>
    <row r="12" spans="1:3" ht="14.5" customHeight="1" x14ac:dyDescent="0.35">
      <c r="A12" s="5" t="s">
        <v>18</v>
      </c>
      <c r="B12" s="50" t="s">
        <v>16</v>
      </c>
      <c r="C12" s="50"/>
    </row>
    <row r="13" spans="1:3" ht="14.5" customHeight="1" x14ac:dyDescent="0.35">
      <c r="A13" s="5" t="s">
        <v>19</v>
      </c>
      <c r="B13" s="51" t="s">
        <v>20</v>
      </c>
      <c r="C13" s="51"/>
    </row>
    <row r="14" spans="1:3" ht="14.5" customHeight="1" x14ac:dyDescent="0.35">
      <c r="A14" s="5" t="s">
        <v>21</v>
      </c>
      <c r="B14" s="52">
        <v>34804</v>
      </c>
      <c r="C14" s="51"/>
    </row>
    <row r="15" spans="1:3" ht="14.5" customHeight="1" x14ac:dyDescent="0.35">
      <c r="A15" s="5" t="s">
        <v>22</v>
      </c>
      <c r="B15" s="51" t="s">
        <v>23</v>
      </c>
      <c r="C15" s="51"/>
    </row>
    <row r="16" spans="1:3" ht="14.5" customHeight="1" x14ac:dyDescent="0.35">
      <c r="A16" s="5" t="s">
        <v>24</v>
      </c>
      <c r="B16" s="52">
        <v>44862</v>
      </c>
      <c r="C16" s="51"/>
    </row>
    <row r="17" spans="1:3" ht="14.5" customHeight="1" x14ac:dyDescent="0.35">
      <c r="A17" s="5" t="s">
        <v>25</v>
      </c>
      <c r="B17" s="50" t="s">
        <v>26</v>
      </c>
      <c r="C17" s="50"/>
    </row>
    <row r="18" spans="1:3" ht="14.5" customHeight="1" x14ac:dyDescent="0.35">
      <c r="A18" s="5" t="s">
        <v>27</v>
      </c>
      <c r="B18" s="50" t="s">
        <v>16</v>
      </c>
      <c r="C18" s="50"/>
    </row>
    <row r="19" spans="1:3" ht="14.5" customHeight="1" x14ac:dyDescent="0.35">
      <c r="A19" s="5" t="s">
        <v>28</v>
      </c>
      <c r="B19" s="58" t="s">
        <v>16</v>
      </c>
      <c r="C19" s="59"/>
    </row>
    <row r="20" spans="1:3" ht="14.5" customHeight="1" x14ac:dyDescent="0.35">
      <c r="A20" s="5" t="s">
        <v>29</v>
      </c>
      <c r="B20" s="51">
        <v>1</v>
      </c>
      <c r="C20" s="51"/>
    </row>
    <row r="21" spans="1:3" ht="14.5" customHeight="1" x14ac:dyDescent="0.35">
      <c r="A21" s="5" t="s">
        <v>30</v>
      </c>
      <c r="B21" s="50" t="s">
        <v>31</v>
      </c>
      <c r="C21" s="50"/>
    </row>
    <row r="22" spans="1:3" ht="14.5" customHeight="1" x14ac:dyDescent="0.35">
      <c r="A22" s="44" t="s">
        <v>32</v>
      </c>
      <c r="B22" s="48">
        <v>44861</v>
      </c>
      <c r="C22" s="49"/>
    </row>
    <row r="23" spans="1:3" ht="14.5" customHeight="1" x14ac:dyDescent="0.35">
      <c r="A23" s="28" t="s">
        <v>33</v>
      </c>
      <c r="B23" s="47" t="s">
        <v>16</v>
      </c>
      <c r="C23" s="45"/>
    </row>
    <row r="24" spans="1:3" ht="14.5" customHeight="1" x14ac:dyDescent="0.35">
      <c r="A24" s="28" t="s">
        <v>34</v>
      </c>
      <c r="B24" s="47" t="s">
        <v>16</v>
      </c>
      <c r="C24" s="45"/>
    </row>
    <row r="25" spans="1:3" x14ac:dyDescent="0.35">
      <c r="A25" s="62" t="s">
        <v>35</v>
      </c>
      <c r="B25" s="45" t="s">
        <v>36</v>
      </c>
      <c r="C25" s="46"/>
    </row>
    <row r="26" spans="1:3" x14ac:dyDescent="0.35">
      <c r="A26" s="62"/>
      <c r="B26" s="46"/>
      <c r="C26" s="46"/>
    </row>
    <row r="27" spans="1:3" ht="100.5" customHeight="1" x14ac:dyDescent="0.35">
      <c r="A27" s="62"/>
      <c r="B27" s="46"/>
      <c r="C27" s="46"/>
    </row>
    <row r="28" spans="1:3" x14ac:dyDescent="0.35">
      <c r="A28" s="28" t="s">
        <v>37</v>
      </c>
      <c r="B28" s="46" t="s">
        <v>38</v>
      </c>
      <c r="C28" s="46"/>
    </row>
    <row r="29" spans="1:3" x14ac:dyDescent="0.35">
      <c r="A29" s="28" t="s">
        <v>39</v>
      </c>
      <c r="B29" s="46" t="s">
        <v>40</v>
      </c>
      <c r="C29" s="46"/>
    </row>
    <row r="30" spans="1:3" x14ac:dyDescent="0.35">
      <c r="A30" s="28" t="s">
        <v>41</v>
      </c>
      <c r="B30" s="46" t="s">
        <v>42</v>
      </c>
      <c r="C30" s="46"/>
    </row>
    <row r="31" spans="1:3" x14ac:dyDescent="0.35">
      <c r="A31" s="28" t="s">
        <v>43</v>
      </c>
      <c r="B31" s="46" t="s">
        <v>44</v>
      </c>
      <c r="C31" s="46"/>
    </row>
    <row r="32" spans="1:3" x14ac:dyDescent="0.35">
      <c r="A32" s="28" t="s">
        <v>45</v>
      </c>
      <c r="B32" s="53">
        <v>45169</v>
      </c>
      <c r="C32" s="54"/>
    </row>
    <row r="33" spans="1:3" x14ac:dyDescent="0.35">
      <c r="A33" s="5" t="s">
        <v>46</v>
      </c>
      <c r="B33" s="52">
        <v>45194</v>
      </c>
      <c r="C33" s="52"/>
    </row>
    <row r="34" spans="1:3" ht="43.5" x14ac:dyDescent="0.35">
      <c r="A34" s="5" t="s">
        <v>47</v>
      </c>
      <c r="B34" s="52">
        <v>45222</v>
      </c>
      <c r="C34" s="51"/>
    </row>
    <row r="37" spans="1:3" ht="15" customHeight="1" x14ac:dyDescent="0.35"/>
    <row r="38" spans="1:3" ht="15" customHeight="1" x14ac:dyDescent="0.35"/>
    <row r="45" spans="1:3" ht="15" customHeight="1" x14ac:dyDescent="0.35"/>
    <row r="50" spans="6:6" ht="18" customHeight="1" x14ac:dyDescent="0.35"/>
    <row r="53" spans="6:6" x14ac:dyDescent="0.35">
      <c r="F53" s="4"/>
    </row>
    <row r="54" spans="6:6" x14ac:dyDescent="0.35">
      <c r="F54" s="4"/>
    </row>
    <row r="55" spans="6:6" x14ac:dyDescent="0.35">
      <c r="F55" s="4"/>
    </row>
    <row r="66" ht="36" customHeight="1" x14ac:dyDescent="0.35"/>
    <row r="78" ht="33.75" customHeight="1" x14ac:dyDescent="0.35"/>
    <row r="79" ht="33.75" customHeight="1" x14ac:dyDescent="0.35"/>
    <row r="80" ht="33.75" customHeight="1" x14ac:dyDescent="0.35"/>
  </sheetData>
  <dataConsolidate/>
  <mergeCells count="33">
    <mergeCell ref="B28:C28"/>
    <mergeCell ref="A1:C1"/>
    <mergeCell ref="B20:C20"/>
    <mergeCell ref="B17:C17"/>
    <mergeCell ref="B7:C7"/>
    <mergeCell ref="B18:C18"/>
    <mergeCell ref="B19:C19"/>
    <mergeCell ref="B2:C2"/>
    <mergeCell ref="B3:C3"/>
    <mergeCell ref="B4:C4"/>
    <mergeCell ref="B5:C5"/>
    <mergeCell ref="A25:A27"/>
    <mergeCell ref="B6:C6"/>
    <mergeCell ref="B8:C8"/>
    <mergeCell ref="B9:C9"/>
    <mergeCell ref="B10:C10"/>
    <mergeCell ref="B34:C34"/>
    <mergeCell ref="B33:C33"/>
    <mergeCell ref="B31:C31"/>
    <mergeCell ref="B30:C30"/>
    <mergeCell ref="B29:C29"/>
    <mergeCell ref="B32:C32"/>
    <mergeCell ref="B25:C27"/>
    <mergeCell ref="B24:C24"/>
    <mergeCell ref="B23:C23"/>
    <mergeCell ref="B22:C22"/>
    <mergeCell ref="B11:C11"/>
    <mergeCell ref="B12:C12"/>
    <mergeCell ref="B13:C13"/>
    <mergeCell ref="B14:C14"/>
    <mergeCell ref="B21:C21"/>
    <mergeCell ref="B15:C15"/>
    <mergeCell ref="B16:C16"/>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70" zoomScaleNormal="70" workbookViewId="0">
      <selection activeCell="B17" sqref="B17:C17"/>
    </sheetView>
  </sheetViews>
  <sheetFormatPr baseColWidth="10" defaultColWidth="0" defaultRowHeight="14.5" x14ac:dyDescent="0.35"/>
  <cols>
    <col min="1" max="1" width="49.81640625" customWidth="1"/>
    <col min="2" max="2" width="31.453125" customWidth="1"/>
    <col min="3" max="3" width="90.1796875" customWidth="1"/>
    <col min="4" max="16384" width="11.453125" hidden="1"/>
  </cols>
  <sheetData>
    <row r="1" spans="1:3" ht="18.5" x14ac:dyDescent="0.35">
      <c r="A1" s="65" t="s">
        <v>48</v>
      </c>
      <c r="B1" s="65"/>
      <c r="C1" s="65"/>
    </row>
    <row r="2" spans="1:3" ht="15.75" customHeight="1" x14ac:dyDescent="0.35">
      <c r="A2" s="20" t="s">
        <v>49</v>
      </c>
      <c r="B2" s="66" t="s">
        <v>50</v>
      </c>
      <c r="C2" s="67"/>
    </row>
    <row r="3" spans="1:3" s="2" customFormat="1" x14ac:dyDescent="0.35">
      <c r="A3" s="5" t="s">
        <v>1</v>
      </c>
      <c r="B3" s="51" t="str">
        <f>'AUTOS  NOTA 322'!B2:C2</f>
        <v>11001310300820230015600</v>
      </c>
      <c r="C3" s="51"/>
    </row>
    <row r="4" spans="1:3" s="2" customFormat="1" x14ac:dyDescent="0.35">
      <c r="A4" s="5" t="s">
        <v>3</v>
      </c>
      <c r="B4" s="51" t="str">
        <f>'AUTOS  NOTA 322'!B3:C3</f>
        <v>JUZGADO 08 CIVIL DEL CIRCUITO DE BOGOTÁ D.C.</v>
      </c>
      <c r="C4" s="51"/>
    </row>
    <row r="5" spans="1:3" s="2" customFormat="1" x14ac:dyDescent="0.35">
      <c r="A5" s="5" t="s">
        <v>5</v>
      </c>
      <c r="B5" s="51" t="str">
        <f>'AUTOS  NOTA 322'!B4:C4</f>
        <v>D1 S.A.S. - BANCOLOMBIA S.A. - INVERSIONES LUCERDMARB S.A. - JOSE GERMAN GARCIA PRECIADO</v>
      </c>
      <c r="C5" s="51"/>
    </row>
    <row r="6" spans="1:3" s="2" customFormat="1" x14ac:dyDescent="0.35">
      <c r="A6" s="5" t="s">
        <v>7</v>
      </c>
      <c r="B6" s="51" t="str">
        <f>'AUTOS  NOTA 322'!B5:C5</f>
        <v>SARAK MADELEIN ALEXANDRA CEPEDA BALLEN (COMPAÑERA PERMANENTE - 13/01/1998) - HILDA MARÍA AREVALO ACHURI (MADRE) - YULIANA PAOLA CASTRO AREVALO (HERMANA)</v>
      </c>
      <c r="C6" s="51"/>
    </row>
    <row r="7" spans="1:3" s="2" customFormat="1" x14ac:dyDescent="0.35">
      <c r="A7" s="5" t="s">
        <v>9</v>
      </c>
      <c r="B7" s="51" t="str">
        <f>'AUTOS  NOTA 322'!B6:C6</f>
        <v>LLAMADA EN GARANTIA</v>
      </c>
      <c r="C7" s="51"/>
    </row>
    <row r="8" spans="1:3" s="2" customFormat="1" x14ac:dyDescent="0.35">
      <c r="A8" s="31" t="s">
        <v>51</v>
      </c>
      <c r="B8" s="51" t="str">
        <f>'AUTOS  NOTA 322'!B7:C8</f>
        <v>SERGIO DAVID AREVALO ACHURI (FALLECIDO)</v>
      </c>
      <c r="C8" s="51"/>
    </row>
    <row r="9" spans="1:3" x14ac:dyDescent="0.35">
      <c r="A9" s="20" t="s">
        <v>52</v>
      </c>
      <c r="B9" s="51" t="s">
        <v>53</v>
      </c>
      <c r="C9" s="51"/>
    </row>
    <row r="10" spans="1:3" x14ac:dyDescent="0.35">
      <c r="A10" s="20" t="s">
        <v>54</v>
      </c>
      <c r="B10" s="51" t="s">
        <v>55</v>
      </c>
      <c r="C10" s="51"/>
    </row>
    <row r="11" spans="1:3" x14ac:dyDescent="0.35">
      <c r="A11" s="20" t="s">
        <v>56</v>
      </c>
      <c r="B11" s="80">
        <v>4000000000</v>
      </c>
      <c r="C11" s="81"/>
    </row>
    <row r="12" spans="1:3" x14ac:dyDescent="0.35">
      <c r="A12" s="20" t="s">
        <v>57</v>
      </c>
      <c r="B12" s="80">
        <v>1800000</v>
      </c>
      <c r="C12" s="81"/>
    </row>
    <row r="13" spans="1:3" x14ac:dyDescent="0.35">
      <c r="A13" s="20" t="s">
        <v>58</v>
      </c>
      <c r="B13" s="56" t="s">
        <v>59</v>
      </c>
      <c r="C13" s="57"/>
    </row>
    <row r="14" spans="1:3" x14ac:dyDescent="0.35">
      <c r="A14" s="20" t="s">
        <v>60</v>
      </c>
      <c r="B14" s="50" t="s">
        <v>61</v>
      </c>
      <c r="C14" s="51"/>
    </row>
    <row r="15" spans="1:3" x14ac:dyDescent="0.35">
      <c r="A15" s="20" t="s">
        <v>62</v>
      </c>
      <c r="B15" s="51" t="s">
        <v>63</v>
      </c>
      <c r="C15" s="51"/>
    </row>
    <row r="16" spans="1:3" x14ac:dyDescent="0.35">
      <c r="A16" s="20" t="s">
        <v>64</v>
      </c>
      <c r="B16" s="51" t="s">
        <v>63</v>
      </c>
      <c r="C16" s="51"/>
    </row>
    <row r="17" spans="1:3" x14ac:dyDescent="0.35">
      <c r="A17" s="82" t="s">
        <v>65</v>
      </c>
      <c r="B17" s="51" t="s">
        <v>66</v>
      </c>
      <c r="C17" s="51"/>
    </row>
    <row r="18" spans="1:3" x14ac:dyDescent="0.35">
      <c r="A18" s="83"/>
      <c r="B18" s="10" t="s">
        <v>67</v>
      </c>
      <c r="C18" s="10" t="s">
        <v>68</v>
      </c>
    </row>
    <row r="19" spans="1:3" x14ac:dyDescent="0.35">
      <c r="A19" s="83"/>
      <c r="B19" s="6"/>
      <c r="C19" s="6"/>
    </row>
    <row r="20" spans="1:3" x14ac:dyDescent="0.35">
      <c r="A20" s="83"/>
      <c r="B20" s="6"/>
      <c r="C20" s="6"/>
    </row>
    <row r="21" spans="1:3" x14ac:dyDescent="0.35">
      <c r="A21" s="84"/>
      <c r="B21" s="6"/>
      <c r="C21" s="6"/>
    </row>
    <row r="22" spans="1:3" x14ac:dyDescent="0.35">
      <c r="A22" s="20" t="s">
        <v>69</v>
      </c>
      <c r="B22" s="51"/>
      <c r="C22" s="51"/>
    </row>
    <row r="23" spans="1:3" x14ac:dyDescent="0.35">
      <c r="A23" s="20" t="s">
        <v>70</v>
      </c>
      <c r="B23" s="66"/>
      <c r="C23" s="67"/>
    </row>
    <row r="24" spans="1:3" x14ac:dyDescent="0.35">
      <c r="A24" s="20" t="s">
        <v>71</v>
      </c>
      <c r="B24" s="51" t="s">
        <v>72</v>
      </c>
      <c r="C24" s="51"/>
    </row>
    <row r="25" spans="1:3" x14ac:dyDescent="0.35">
      <c r="A25" s="20" t="s">
        <v>73</v>
      </c>
      <c r="B25" s="51"/>
      <c r="C25" s="51"/>
    </row>
    <row r="26" spans="1:3" x14ac:dyDescent="0.35">
      <c r="A26" s="20" t="s">
        <v>74</v>
      </c>
      <c r="B26" s="51"/>
      <c r="C26" s="51"/>
    </row>
    <row r="27" spans="1:3" x14ac:dyDescent="0.35">
      <c r="A27" s="19" t="s">
        <v>75</v>
      </c>
      <c r="B27" s="51"/>
      <c r="C27" s="51"/>
    </row>
    <row r="28" spans="1:3" x14ac:dyDescent="0.35">
      <c r="A28" s="68" t="s">
        <v>76</v>
      </c>
      <c r="B28" s="68"/>
      <c r="C28" s="68"/>
    </row>
    <row r="29" spans="1:3" x14ac:dyDescent="0.35">
      <c r="A29" s="78" t="s">
        <v>77</v>
      </c>
      <c r="B29" s="79"/>
      <c r="C29" s="11"/>
    </row>
    <row r="30" spans="1:3" x14ac:dyDescent="0.35">
      <c r="A30" s="78" t="s">
        <v>78</v>
      </c>
      <c r="B30" s="79"/>
      <c r="C30" s="11"/>
    </row>
    <row r="31" spans="1:3" x14ac:dyDescent="0.35">
      <c r="A31" s="78" t="s">
        <v>79</v>
      </c>
      <c r="B31" s="79"/>
      <c r="C31" s="12"/>
    </row>
    <row r="32" spans="1:3" x14ac:dyDescent="0.35">
      <c r="A32" s="78" t="s">
        <v>80</v>
      </c>
      <c r="B32" s="79"/>
      <c r="C32" s="11"/>
    </row>
    <row r="33" spans="1:3" x14ac:dyDescent="0.35">
      <c r="A33" s="78" t="s">
        <v>81</v>
      </c>
      <c r="B33" s="79"/>
      <c r="C33" s="11"/>
    </row>
    <row r="34" spans="1:3" x14ac:dyDescent="0.35">
      <c r="A34" s="78" t="s">
        <v>82</v>
      </c>
      <c r="B34" s="79"/>
      <c r="C34" s="13"/>
    </row>
    <row r="35" spans="1:3" x14ac:dyDescent="0.35">
      <c r="A35" s="69" t="s">
        <v>83</v>
      </c>
      <c r="B35" s="70"/>
      <c r="C35" s="14"/>
    </row>
    <row r="36" spans="1:3" x14ac:dyDescent="0.35">
      <c r="A36" s="69" t="s">
        <v>84</v>
      </c>
      <c r="B36" s="70"/>
      <c r="C36" s="15"/>
    </row>
    <row r="37" spans="1:3" x14ac:dyDescent="0.35">
      <c r="A37" s="71" t="s">
        <v>85</v>
      </c>
      <c r="B37" s="72"/>
      <c r="C37" s="15"/>
    </row>
    <row r="38" spans="1:3" x14ac:dyDescent="0.35">
      <c r="A38" s="73"/>
      <c r="B38" s="74"/>
      <c r="C38" s="15"/>
    </row>
    <row r="39" spans="1:3" x14ac:dyDescent="0.35">
      <c r="A39" s="75"/>
      <c r="B39" s="76"/>
      <c r="C39" s="15"/>
    </row>
    <row r="40" spans="1:3" x14ac:dyDescent="0.35">
      <c r="A40" s="77" t="s">
        <v>86</v>
      </c>
      <c r="B40" s="77"/>
      <c r="C40" s="77"/>
    </row>
    <row r="41" spans="1:3" x14ac:dyDescent="0.35">
      <c r="A41" s="17" t="s">
        <v>87</v>
      </c>
      <c r="B41" s="18"/>
      <c r="C41" s="15"/>
    </row>
    <row r="42" spans="1:3" x14ac:dyDescent="0.35">
      <c r="A42" s="69" t="s">
        <v>88</v>
      </c>
      <c r="B42" s="70"/>
      <c r="C42" s="15"/>
    </row>
    <row r="43" spans="1:3" x14ac:dyDescent="0.35">
      <c r="A43" s="69" t="s">
        <v>89</v>
      </c>
      <c r="B43" s="70"/>
      <c r="C43" s="15"/>
    </row>
    <row r="44" spans="1:3" x14ac:dyDescent="0.35">
      <c r="A44" s="17" t="s">
        <v>90</v>
      </c>
      <c r="B44" s="18"/>
      <c r="C44" s="15"/>
    </row>
    <row r="45" spans="1:3" x14ac:dyDescent="0.35">
      <c r="A45" s="17" t="s">
        <v>91</v>
      </c>
      <c r="B45" s="18"/>
      <c r="C45" s="15"/>
    </row>
    <row r="46" spans="1:3" x14ac:dyDescent="0.35">
      <c r="A46" s="69" t="s">
        <v>92</v>
      </c>
      <c r="B46" s="70"/>
      <c r="C46" s="15"/>
    </row>
    <row r="47" spans="1:3" x14ac:dyDescent="0.35">
      <c r="A47" s="17" t="s">
        <v>93</v>
      </c>
      <c r="B47" s="16"/>
      <c r="C47" s="15"/>
    </row>
    <row r="48" spans="1:3" x14ac:dyDescent="0.35">
      <c r="A48" s="69" t="s">
        <v>94</v>
      </c>
      <c r="B48" s="70"/>
      <c r="C48" s="15"/>
    </row>
    <row r="49" spans="1:3" x14ac:dyDescent="0.35">
      <c r="A49" s="69" t="s">
        <v>95</v>
      </c>
      <c r="B49" s="70"/>
      <c r="C49" s="15"/>
    </row>
    <row r="50" spans="1:3" x14ac:dyDescent="0.35">
      <c r="A50" s="69" t="s">
        <v>85</v>
      </c>
      <c r="B50" s="70"/>
      <c r="C50" s="15"/>
    </row>
  </sheetData>
  <mergeCells count="41">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 ref="B25:C25"/>
    <mergeCell ref="B26:C26"/>
    <mergeCell ref="B27:C27"/>
    <mergeCell ref="A28:C28"/>
    <mergeCell ref="A49:B49"/>
    <mergeCell ref="A37:B39"/>
    <mergeCell ref="A40:C40"/>
    <mergeCell ref="A42:B42"/>
    <mergeCell ref="A43:B43"/>
    <mergeCell ref="A31:B31"/>
    <mergeCell ref="A32:B32"/>
    <mergeCell ref="A33:B33"/>
    <mergeCell ref="A36:B36"/>
    <mergeCell ref="A1:C1"/>
    <mergeCell ref="B9:C9"/>
    <mergeCell ref="B10:C10"/>
    <mergeCell ref="B13:C13"/>
    <mergeCell ref="B14:C14"/>
    <mergeCell ref="B3:C3"/>
    <mergeCell ref="B4:C4"/>
    <mergeCell ref="B5:C5"/>
    <mergeCell ref="B6:C6"/>
    <mergeCell ref="B7:C7"/>
    <mergeCell ref="B2:C2"/>
    <mergeCell ref="B8:C8"/>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abSelected="1" topLeftCell="A31" zoomScale="120" zoomScaleNormal="120" workbookViewId="0">
      <selection activeCell="B40" sqref="B40:C40"/>
    </sheetView>
  </sheetViews>
  <sheetFormatPr baseColWidth="10" defaultColWidth="0" defaultRowHeight="14.5" x14ac:dyDescent="0.35"/>
  <cols>
    <col min="1" max="1" width="41.81640625" customWidth="1"/>
    <col min="2" max="2" width="35.453125" customWidth="1"/>
    <col min="3" max="3" width="54.81640625" customWidth="1"/>
    <col min="4" max="8" width="11.453125" hidden="1" customWidth="1"/>
    <col min="9" max="9" width="12" hidden="1" customWidth="1"/>
    <col min="10" max="16384" width="11.453125" hidden="1"/>
  </cols>
  <sheetData>
    <row r="1" spans="1:9" ht="18.5" x14ac:dyDescent="0.35">
      <c r="A1" s="65" t="s">
        <v>96</v>
      </c>
      <c r="B1" s="65"/>
      <c r="C1" s="65"/>
    </row>
    <row r="2" spans="1:9" ht="15" customHeight="1" x14ac:dyDescent="0.35">
      <c r="A2" s="35" t="s">
        <v>49</v>
      </c>
      <c r="B2" s="89" t="str">
        <f>'AUTOS NOTA 321'!B2:C2</f>
        <v>SINIESTRO  120251917  LEGIS  APJ32050</v>
      </c>
      <c r="C2" s="90"/>
    </row>
    <row r="3" spans="1:9" x14ac:dyDescent="0.35">
      <c r="A3" s="36" t="s">
        <v>1</v>
      </c>
      <c r="B3" s="93" t="str">
        <f>'AUTOS  NOTA 322'!B2:C2</f>
        <v>11001310300820230015600</v>
      </c>
      <c r="C3" s="93"/>
    </row>
    <row r="4" spans="1:9" x14ac:dyDescent="0.35">
      <c r="A4" s="36" t="s">
        <v>3</v>
      </c>
      <c r="B4" s="93" t="str">
        <f>'AUTOS  NOTA 322'!B3:C3</f>
        <v>JUZGADO 08 CIVIL DEL CIRCUITO DE BOGOTÁ D.C.</v>
      </c>
      <c r="C4" s="93"/>
    </row>
    <row r="5" spans="1:9" x14ac:dyDescent="0.35">
      <c r="A5" s="36" t="s">
        <v>5</v>
      </c>
      <c r="B5" s="93" t="str">
        <f>'AUTOS  NOTA 322'!B4:C4</f>
        <v>D1 S.A.S. - BANCOLOMBIA S.A. - INVERSIONES LUCERDMARB S.A. - JOSE GERMAN GARCIA PRECIADO</v>
      </c>
      <c r="C5" s="93"/>
    </row>
    <row r="6" spans="1:9" ht="15" customHeight="1" x14ac:dyDescent="0.35">
      <c r="A6" s="36" t="s">
        <v>7</v>
      </c>
      <c r="B6" s="93" t="str">
        <f>'AUTOS  NOTA 322'!B5:C5</f>
        <v>SARAK MADELEIN ALEXANDRA CEPEDA BALLEN (COMPAÑERA PERMANENTE - 13/01/1998) - HILDA MARÍA AREVALO ACHURI (MADRE) - YULIANA PAOLA CASTRO AREVALO (HERMANA)</v>
      </c>
      <c r="C6" s="93"/>
    </row>
    <row r="7" spans="1:9" x14ac:dyDescent="0.35">
      <c r="A7" s="36" t="s">
        <v>9</v>
      </c>
      <c r="B7" s="93" t="str">
        <f>'AUTOS  NOTA 322'!B6:C6</f>
        <v>LLAMADA EN GARANTIA</v>
      </c>
      <c r="C7" s="93"/>
    </row>
    <row r="8" spans="1:9" x14ac:dyDescent="0.35">
      <c r="A8" s="38" t="s">
        <v>51</v>
      </c>
      <c r="B8" s="93" t="str">
        <f>'AUTOS  NOTA 322'!B7:C8</f>
        <v>SERGIO DAVID AREVALO ACHURI (FALLECIDO)</v>
      </c>
      <c r="C8" s="93"/>
    </row>
    <row r="9" spans="1:9" ht="29" x14ac:dyDescent="0.35">
      <c r="A9" s="36" t="s">
        <v>97</v>
      </c>
      <c r="B9" s="87">
        <f>SUM(C11,C12,C14,C15,C17)</f>
        <v>4334800000</v>
      </c>
      <c r="C9" s="88"/>
    </row>
    <row r="10" spans="1:9" x14ac:dyDescent="0.35">
      <c r="A10" s="94" t="s">
        <v>98</v>
      </c>
      <c r="B10" s="91" t="s">
        <v>99</v>
      </c>
      <c r="C10" s="92"/>
    </row>
    <row r="11" spans="1:9" x14ac:dyDescent="0.35">
      <c r="A11" s="94"/>
      <c r="B11" s="37" t="s">
        <v>100</v>
      </c>
      <c r="C11" s="32">
        <v>4000000000</v>
      </c>
    </row>
    <row r="12" spans="1:9" x14ac:dyDescent="0.35">
      <c r="A12" s="94"/>
      <c r="B12" s="37" t="s">
        <v>101</v>
      </c>
      <c r="C12" s="32">
        <v>10000000</v>
      </c>
    </row>
    <row r="13" spans="1:9" x14ac:dyDescent="0.35">
      <c r="A13" s="94"/>
      <c r="B13" s="91"/>
      <c r="C13" s="92"/>
    </row>
    <row r="14" spans="1:9" x14ac:dyDescent="0.35">
      <c r="A14" s="94"/>
      <c r="B14" s="37" t="s">
        <v>102</v>
      </c>
      <c r="C14" s="40">
        <v>324800000</v>
      </c>
    </row>
    <row r="15" spans="1:9" x14ac:dyDescent="0.35">
      <c r="A15" s="94"/>
      <c r="B15" s="37" t="s">
        <v>103</v>
      </c>
      <c r="C15" s="40"/>
      <c r="E15" t="s">
        <v>104</v>
      </c>
      <c r="F15" s="22">
        <v>0.7</v>
      </c>
    </row>
    <row r="16" spans="1:9" x14ac:dyDescent="0.35">
      <c r="A16" s="94"/>
      <c r="B16" s="91" t="s">
        <v>105</v>
      </c>
      <c r="C16" s="92"/>
      <c r="E16" t="s">
        <v>106</v>
      </c>
      <c r="F16" s="23">
        <v>0.3</v>
      </c>
      <c r="I16" s="25"/>
    </row>
    <row r="17" spans="1:9" x14ac:dyDescent="0.35">
      <c r="A17" s="94"/>
      <c r="B17" s="37"/>
      <c r="C17" s="41"/>
      <c r="F17" s="26"/>
      <c r="I17" s="25"/>
    </row>
    <row r="18" spans="1:9" ht="23.25" customHeight="1" x14ac:dyDescent="0.35">
      <c r="A18" s="39" t="s">
        <v>107</v>
      </c>
      <c r="B18" s="89" t="s">
        <v>106</v>
      </c>
      <c r="C18" s="90"/>
    </row>
    <row r="19" spans="1:9" ht="58" x14ac:dyDescent="0.35">
      <c r="A19" s="36" t="s">
        <v>108</v>
      </c>
      <c r="B19" s="101" t="s">
        <v>173</v>
      </c>
      <c r="C19" s="102"/>
    </row>
    <row r="20" spans="1:9" ht="15" customHeight="1" x14ac:dyDescent="0.35">
      <c r="A20" s="21" t="s">
        <v>109</v>
      </c>
      <c r="B20" s="98">
        <f>((C22+C23+C25+C26+C30+C28+C32+C34+C29+C33)-C37)*C36*C38</f>
        <v>388597142</v>
      </c>
      <c r="C20" s="98"/>
    </row>
    <row r="21" spans="1:9" x14ac:dyDescent="0.35">
      <c r="A21" s="7" t="s">
        <v>110</v>
      </c>
      <c r="B21" s="103" t="s">
        <v>99</v>
      </c>
      <c r="C21" s="104"/>
    </row>
    <row r="22" spans="1:9" x14ac:dyDescent="0.35">
      <c r="A22" s="85"/>
      <c r="B22" s="37" t="s">
        <v>100</v>
      </c>
      <c r="C22" s="32">
        <v>240397142</v>
      </c>
    </row>
    <row r="23" spans="1:9" x14ac:dyDescent="0.35">
      <c r="A23" s="86"/>
      <c r="B23" s="37" t="s">
        <v>101</v>
      </c>
      <c r="C23" s="32">
        <v>0</v>
      </c>
    </row>
    <row r="24" spans="1:9" x14ac:dyDescent="0.35">
      <c r="A24" s="86"/>
      <c r="B24" s="91" t="s">
        <v>111</v>
      </c>
      <c r="C24" s="92"/>
    </row>
    <row r="25" spans="1:9" x14ac:dyDescent="0.35">
      <c r="A25" s="86"/>
      <c r="B25" s="37" t="s">
        <v>102</v>
      </c>
      <c r="C25" s="32">
        <v>150000000</v>
      </c>
    </row>
    <row r="26" spans="1:9" ht="29.15" customHeight="1" x14ac:dyDescent="0.35">
      <c r="A26" s="86"/>
      <c r="B26" s="37" t="s">
        <v>112</v>
      </c>
      <c r="C26" s="32">
        <v>0</v>
      </c>
    </row>
    <row r="27" spans="1:9" x14ac:dyDescent="0.35">
      <c r="A27" s="86"/>
      <c r="B27" s="91" t="s">
        <v>113</v>
      </c>
      <c r="C27" s="92"/>
    </row>
    <row r="28" spans="1:9" x14ac:dyDescent="0.35">
      <c r="A28" s="86"/>
      <c r="B28" s="37" t="s">
        <v>114</v>
      </c>
      <c r="C28" s="32">
        <v>0</v>
      </c>
    </row>
    <row r="29" spans="1:9" x14ac:dyDescent="0.35">
      <c r="A29" s="86"/>
      <c r="B29" s="37" t="s">
        <v>100</v>
      </c>
      <c r="C29" s="32">
        <v>0</v>
      </c>
    </row>
    <row r="30" spans="1:9" x14ac:dyDescent="0.35">
      <c r="A30" s="86"/>
      <c r="B30" s="37" t="s">
        <v>101</v>
      </c>
      <c r="C30" s="32">
        <v>0</v>
      </c>
    </row>
    <row r="31" spans="1:9" x14ac:dyDescent="0.35">
      <c r="A31" s="86"/>
      <c r="B31" s="91" t="s">
        <v>115</v>
      </c>
      <c r="C31" s="92"/>
    </row>
    <row r="32" spans="1:9" x14ac:dyDescent="0.35">
      <c r="A32" s="86"/>
      <c r="B32" s="37"/>
      <c r="C32" s="32"/>
    </row>
    <row r="33" spans="1:3" x14ac:dyDescent="0.35">
      <c r="A33" s="86"/>
      <c r="B33" s="37" t="s">
        <v>100</v>
      </c>
      <c r="C33" s="32">
        <v>0</v>
      </c>
    </row>
    <row r="34" spans="1:3" x14ac:dyDescent="0.35">
      <c r="A34" s="86"/>
      <c r="B34" s="37" t="s">
        <v>101</v>
      </c>
      <c r="C34" s="32">
        <v>0</v>
      </c>
    </row>
    <row r="35" spans="1:3" x14ac:dyDescent="0.35">
      <c r="A35" s="86"/>
      <c r="B35" s="91" t="s">
        <v>116</v>
      </c>
      <c r="C35" s="92"/>
    </row>
    <row r="36" spans="1:3" x14ac:dyDescent="0.35">
      <c r="A36" s="86"/>
      <c r="B36" s="37" t="s">
        <v>117</v>
      </c>
      <c r="C36" s="33">
        <v>1</v>
      </c>
    </row>
    <row r="37" spans="1:3" x14ac:dyDescent="0.35">
      <c r="A37" s="86"/>
      <c r="B37" s="37" t="s">
        <v>57</v>
      </c>
      <c r="C37" s="34">
        <v>1800000</v>
      </c>
    </row>
    <row r="38" spans="1:3" x14ac:dyDescent="0.35">
      <c r="A38" s="86"/>
      <c r="B38" s="37" t="s">
        <v>118</v>
      </c>
      <c r="C38" s="33">
        <v>1</v>
      </c>
    </row>
    <row r="39" spans="1:3" x14ac:dyDescent="0.35">
      <c r="A39" s="24" t="s">
        <v>119</v>
      </c>
      <c r="B39" s="98">
        <f>IFERROR(B20*(VLOOKUP(B18,E15:F17,2,0)),16666)</f>
        <v>116579142.59999999</v>
      </c>
      <c r="C39" s="98"/>
    </row>
    <row r="40" spans="1:3" ht="93" customHeight="1" x14ac:dyDescent="0.35">
      <c r="A40" s="36" t="s">
        <v>120</v>
      </c>
      <c r="B40" s="99" t="s">
        <v>174</v>
      </c>
      <c r="C40" s="100"/>
    </row>
    <row r="41" spans="1:3" ht="211.5" customHeight="1" x14ac:dyDescent="0.35">
      <c r="A41" s="36" t="s">
        <v>121</v>
      </c>
      <c r="B41" s="96" t="s">
        <v>171</v>
      </c>
      <c r="C41" s="97"/>
    </row>
    <row r="42" spans="1:3" ht="26.15" customHeight="1" x14ac:dyDescent="0.35">
      <c r="A42" s="43" t="s">
        <v>122</v>
      </c>
      <c r="B42" s="43"/>
      <c r="C42" s="43"/>
    </row>
    <row r="43" spans="1:3" x14ac:dyDescent="0.35">
      <c r="A43" s="42" t="s">
        <v>123</v>
      </c>
      <c r="B43" s="95"/>
      <c r="C43" s="95"/>
    </row>
    <row r="44" spans="1:3" ht="41.15" customHeight="1" x14ac:dyDescent="0.35">
      <c r="A44" s="42" t="s">
        <v>124</v>
      </c>
      <c r="B44" s="95"/>
      <c r="C44" s="95"/>
    </row>
  </sheetData>
  <sheetProtection algorithmName="SHA-512" hashValue="Y6jm3BzJbbuYepmmD9/3XgP0/2+e/ibB3vzV4hYGrHAhkuvi6ip1SwTuqosUFefckAFp58z48DWwhwSVsK5n2Q==" saltValue="33C4Qfd9ErFF9CIfv4DgmQ==" spinCount="100000" sheet="1" selectLockedCells="1"/>
  <mergeCells count="27">
    <mergeCell ref="B43:C43"/>
    <mergeCell ref="B44:C44"/>
    <mergeCell ref="B41:C41"/>
    <mergeCell ref="B18:C18"/>
    <mergeCell ref="B20:C20"/>
    <mergeCell ref="B40:C40"/>
    <mergeCell ref="B31:C31"/>
    <mergeCell ref="B35:C35"/>
    <mergeCell ref="B39:C39"/>
    <mergeCell ref="B27:C27"/>
    <mergeCell ref="B19:C19"/>
    <mergeCell ref="B21:C21"/>
    <mergeCell ref="B24:C24"/>
    <mergeCell ref="A22:A38"/>
    <mergeCell ref="B9:C9"/>
    <mergeCell ref="A1:C1"/>
    <mergeCell ref="B2:C2"/>
    <mergeCell ref="B16:C16"/>
    <mergeCell ref="B3:C3"/>
    <mergeCell ref="B4:C4"/>
    <mergeCell ref="B5:C5"/>
    <mergeCell ref="B6:C6"/>
    <mergeCell ref="B7:C7"/>
    <mergeCell ref="B8:C8"/>
    <mergeCell ref="B10:C10"/>
    <mergeCell ref="B13:C13"/>
    <mergeCell ref="A10:A17"/>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ColWidth="11.453125" defaultRowHeight="14.5" x14ac:dyDescent="0.3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workbookViewId="0">
      <selection activeCell="B12" sqref="B12:C12"/>
    </sheetView>
  </sheetViews>
  <sheetFormatPr baseColWidth="10" defaultColWidth="0" defaultRowHeight="14.5" x14ac:dyDescent="0.35"/>
  <cols>
    <col min="1" max="1" width="37" customWidth="1"/>
    <col min="2" max="2" width="11.453125" customWidth="1"/>
    <col min="3" max="3" width="94.453125" customWidth="1"/>
    <col min="4" max="16384" width="11.453125" hidden="1"/>
  </cols>
  <sheetData>
    <row r="1" spans="1:3" ht="18.5" x14ac:dyDescent="0.35">
      <c r="A1" s="65" t="s">
        <v>125</v>
      </c>
      <c r="B1" s="65"/>
      <c r="C1" s="65"/>
    </row>
    <row r="2" spans="1:3" x14ac:dyDescent="0.35">
      <c r="A2" s="20" t="s">
        <v>49</v>
      </c>
      <c r="B2" s="66" t="str">
        <f>'AUTOS NOTA 324'!B2:C2</f>
        <v>SINIESTRO  120251917  LEGIS  APJ32050</v>
      </c>
      <c r="C2" s="67"/>
    </row>
    <row r="3" spans="1:3" x14ac:dyDescent="0.35">
      <c r="A3" s="5" t="s">
        <v>1</v>
      </c>
      <c r="B3" s="51" t="str">
        <f>'AUTOS  NOTA 322'!B2:C2</f>
        <v>11001310300820230015600</v>
      </c>
      <c r="C3" s="51"/>
    </row>
    <row r="4" spans="1:3" x14ac:dyDescent="0.35">
      <c r="A4" s="5" t="s">
        <v>3</v>
      </c>
      <c r="B4" s="51" t="str">
        <f>'AUTOS  NOTA 322'!B3:C3</f>
        <v>JUZGADO 08 CIVIL DEL CIRCUITO DE BOGOTÁ D.C.</v>
      </c>
      <c r="C4" s="51"/>
    </row>
    <row r="5" spans="1:3" x14ac:dyDescent="0.35">
      <c r="A5" s="5" t="s">
        <v>5</v>
      </c>
      <c r="B5" s="51" t="str">
        <f>'AUTOS  NOTA 322'!B4:C4</f>
        <v>D1 S.A.S. - BANCOLOMBIA S.A. - INVERSIONES LUCERDMARB S.A. - JOSE GERMAN GARCIA PRECIADO</v>
      </c>
      <c r="C5" s="51"/>
    </row>
    <row r="6" spans="1:3" ht="15" customHeight="1" x14ac:dyDescent="0.35">
      <c r="A6" s="5" t="s">
        <v>7</v>
      </c>
      <c r="B6" s="51" t="str">
        <f>'AUTOS  NOTA 322'!B5:C5</f>
        <v>SARAK MADELEIN ALEXANDRA CEPEDA BALLEN (COMPAÑERA PERMANENTE - 13/01/1998) - HILDA MARÍA AREVALO ACHURI (MADRE) - YULIANA PAOLA CASTRO AREVALO (HERMANA)</v>
      </c>
      <c r="C6" s="51"/>
    </row>
    <row r="7" spans="1:3" ht="15" customHeight="1" x14ac:dyDescent="0.35">
      <c r="A7" s="5" t="s">
        <v>9</v>
      </c>
      <c r="B7" s="51" t="str">
        <f>'AUTOS  NOTA 322'!B6:C6</f>
        <v>LLAMADA EN GARANTIA</v>
      </c>
      <c r="C7" s="51"/>
    </row>
    <row r="8" spans="1:3" ht="15" customHeight="1" x14ac:dyDescent="0.35">
      <c r="A8" s="31" t="s">
        <v>51</v>
      </c>
      <c r="B8" s="51" t="str">
        <f>'AUTOS  NOTA 322'!B7:C8</f>
        <v>SERGIO DAVID AREVALO ACHURI (FALLECIDO)</v>
      </c>
      <c r="C8" s="51"/>
    </row>
    <row r="9" spans="1:3" ht="19" customHeight="1" x14ac:dyDescent="0.35">
      <c r="A9" s="5" t="s">
        <v>126</v>
      </c>
      <c r="B9" s="51"/>
      <c r="C9" s="51"/>
    </row>
    <row r="10" spans="1:3" x14ac:dyDescent="0.35">
      <c r="A10" s="7" t="s">
        <v>110</v>
      </c>
      <c r="B10" s="107">
        <f>'AUTOS NOTA 324'!B20:C20</f>
        <v>388597142</v>
      </c>
      <c r="C10" s="107"/>
    </row>
    <row r="11" spans="1:3" x14ac:dyDescent="0.35">
      <c r="A11" s="7" t="s">
        <v>127</v>
      </c>
      <c r="B11" s="108">
        <f>'AUTOS NOTA 324'!B39:C39</f>
        <v>116579142.59999999</v>
      </c>
      <c r="C11" s="51"/>
    </row>
    <row r="12" spans="1:3" ht="29" x14ac:dyDescent="0.35">
      <c r="A12" s="7" t="s">
        <v>128</v>
      </c>
      <c r="B12" s="105"/>
      <c r="C12" s="106"/>
    </row>
    <row r="13" spans="1:3" ht="43.5" x14ac:dyDescent="0.35">
      <c r="A13" s="5" t="s">
        <v>129</v>
      </c>
      <c r="B13" s="51"/>
      <c r="C13" s="51"/>
    </row>
    <row r="14" spans="1:3" ht="43.5" x14ac:dyDescent="0.35">
      <c r="A14" s="5" t="s">
        <v>130</v>
      </c>
      <c r="B14" s="51"/>
      <c r="C14" s="51"/>
    </row>
    <row r="15" spans="1:3" x14ac:dyDescent="0.35">
      <c r="A15" s="5" t="s">
        <v>131</v>
      </c>
      <c r="B15" s="6"/>
      <c r="C15" s="6"/>
    </row>
    <row r="16" spans="1:3" x14ac:dyDescent="0.35">
      <c r="A16" s="7" t="s">
        <v>132</v>
      </c>
      <c r="B16" s="51"/>
      <c r="C16" s="51"/>
    </row>
    <row r="17" spans="1:3" x14ac:dyDescent="0.35">
      <c r="A17" s="6" t="s">
        <v>133</v>
      </c>
      <c r="B17" s="106"/>
      <c r="C17" s="106"/>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53125" defaultRowHeight="14.5" x14ac:dyDescent="0.35"/>
  <cols>
    <col min="4" max="4" width="20.1796875" bestFit="1" customWidth="1"/>
    <col min="5" max="5" width="42.81640625" bestFit="1" customWidth="1"/>
    <col min="12" max="12" width="30.54296875" customWidth="1"/>
    <col min="13" max="13" width="16" customWidth="1"/>
  </cols>
  <sheetData>
    <row r="1" spans="1:15" x14ac:dyDescent="0.35">
      <c r="A1" s="9" t="s">
        <v>58</v>
      </c>
      <c r="B1" t="s">
        <v>63</v>
      </c>
      <c r="C1" s="9" t="s">
        <v>65</v>
      </c>
      <c r="D1" s="9" t="s">
        <v>134</v>
      </c>
      <c r="E1" s="3" t="s">
        <v>71</v>
      </c>
      <c r="F1" s="2" t="s">
        <v>104</v>
      </c>
      <c r="G1" s="4">
        <v>0</v>
      </c>
      <c r="H1" t="s">
        <v>25</v>
      </c>
      <c r="I1" t="s">
        <v>135</v>
      </c>
      <c r="K1" t="s">
        <v>10</v>
      </c>
      <c r="L1" s="30" t="s">
        <v>136</v>
      </c>
      <c r="M1" t="s">
        <v>59</v>
      </c>
      <c r="N1" t="s">
        <v>104</v>
      </c>
      <c r="O1" t="s">
        <v>137</v>
      </c>
    </row>
    <row r="2" spans="1:15" x14ac:dyDescent="0.35">
      <c r="A2" t="s">
        <v>59</v>
      </c>
      <c r="B2" t="s">
        <v>138</v>
      </c>
      <c r="C2" t="s">
        <v>139</v>
      </c>
      <c r="D2" s="2" t="s">
        <v>140</v>
      </c>
      <c r="E2" s="1" t="s">
        <v>141</v>
      </c>
      <c r="F2" s="2" t="s">
        <v>142</v>
      </c>
      <c r="G2" s="4">
        <v>0.7</v>
      </c>
      <c r="H2" t="s">
        <v>143</v>
      </c>
      <c r="I2" t="s">
        <v>144</v>
      </c>
      <c r="K2" t="s">
        <v>145</v>
      </c>
      <c r="L2" s="30" t="s">
        <v>12</v>
      </c>
      <c r="M2" t="s">
        <v>146</v>
      </c>
      <c r="N2" t="s">
        <v>106</v>
      </c>
      <c r="O2" t="s">
        <v>138</v>
      </c>
    </row>
    <row r="3" spans="1:15" x14ac:dyDescent="0.35">
      <c r="A3" t="s">
        <v>146</v>
      </c>
      <c r="C3" t="s">
        <v>147</v>
      </c>
      <c r="D3" s="2" t="s">
        <v>148</v>
      </c>
      <c r="E3" s="1" t="s">
        <v>149</v>
      </c>
      <c r="F3" s="2" t="s">
        <v>106</v>
      </c>
      <c r="G3" s="4">
        <v>0.3</v>
      </c>
      <c r="H3" t="s">
        <v>150</v>
      </c>
      <c r="I3" t="s">
        <v>151</v>
      </c>
      <c r="L3" s="30" t="s">
        <v>55</v>
      </c>
      <c r="M3" t="s">
        <v>152</v>
      </c>
      <c r="N3" t="s">
        <v>142</v>
      </c>
    </row>
    <row r="4" spans="1:15" x14ac:dyDescent="0.35">
      <c r="A4" t="s">
        <v>152</v>
      </c>
      <c r="C4" t="s">
        <v>66</v>
      </c>
      <c r="E4" s="1" t="s">
        <v>153</v>
      </c>
      <c r="H4" t="s">
        <v>154</v>
      </c>
      <c r="I4" t="s">
        <v>31</v>
      </c>
      <c r="L4" t="s">
        <v>155</v>
      </c>
    </row>
    <row r="5" spans="1:15" x14ac:dyDescent="0.35">
      <c r="A5" t="s">
        <v>156</v>
      </c>
      <c r="E5" s="1" t="s">
        <v>157</v>
      </c>
      <c r="H5" t="s">
        <v>26</v>
      </c>
      <c r="I5" t="s">
        <v>158</v>
      </c>
      <c r="L5" s="30" t="s">
        <v>159</v>
      </c>
    </row>
    <row r="6" spans="1:15" x14ac:dyDescent="0.35">
      <c r="E6" s="1" t="s">
        <v>160</v>
      </c>
      <c r="I6" t="s">
        <v>161</v>
      </c>
      <c r="L6" s="30" t="s">
        <v>162</v>
      </c>
    </row>
    <row r="7" spans="1:15" x14ac:dyDescent="0.35">
      <c r="E7" s="1" t="s">
        <v>72</v>
      </c>
      <c r="I7" t="s">
        <v>163</v>
      </c>
      <c r="L7" s="30" t="s">
        <v>164</v>
      </c>
    </row>
    <row r="8" spans="1:15" x14ac:dyDescent="0.35">
      <c r="E8" s="1" t="s">
        <v>165</v>
      </c>
      <c r="L8" s="30" t="s">
        <v>113</v>
      </c>
    </row>
    <row r="9" spans="1:15" x14ac:dyDescent="0.35">
      <c r="L9" s="30" t="s">
        <v>166</v>
      </c>
    </row>
    <row r="10" spans="1:15" x14ac:dyDescent="0.35">
      <c r="L10" s="30" t="s">
        <v>167</v>
      </c>
    </row>
    <row r="11" spans="1:15" x14ac:dyDescent="0.35">
      <c r="L11" s="30" t="s">
        <v>168</v>
      </c>
    </row>
    <row r="12" spans="1:15" x14ac:dyDescent="0.35">
      <c r="L12" s="30" t="s">
        <v>169</v>
      </c>
    </row>
    <row r="13" spans="1:15" x14ac:dyDescent="0.35">
      <c r="L13" s="30" t="s">
        <v>170</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Angie Zambrano</cp:lastModifiedBy>
  <cp:revision/>
  <dcterms:created xsi:type="dcterms:W3CDTF">2020-12-07T14:41:17Z</dcterms:created>
  <dcterms:modified xsi:type="dcterms:W3CDTF">2023-11-04T14:50:10Z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