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28d74ad88c90a6b1/Documentos/GHA/ALLIANZ/DENYS TRUJILLO PENAGOS/"/>
    </mc:Choice>
  </mc:AlternateContent>
  <xr:revisionPtr revIDLastSave="11" documentId="8_{2A2F5EF5-648F-4BF3-B9DF-A6F442559546}" xr6:coauthVersionLast="47" xr6:coauthVersionMax="47" xr10:uidLastSave="{88781D5E-BD36-451D-97B4-680DB1D99DE5}"/>
  <bookViews>
    <workbookView xWindow="-120" yWindow="-120" windowWidth="20730" windowHeight="11040" activeTab="2"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8" l="1"/>
  <c r="B23" i="8"/>
  <c r="C25" i="8" l="1"/>
  <c r="B7" i="7"/>
  <c r="B6" i="7"/>
  <c r="B7" i="9"/>
  <c r="B6" i="9"/>
  <c r="B5" i="9"/>
  <c r="B4" i="9"/>
  <c r="B3" i="9"/>
  <c r="B11" i="8"/>
  <c r="B4" i="8"/>
  <c r="B3" i="8"/>
  <c r="B4" i="7"/>
  <c r="B5" i="7"/>
  <c r="B8" i="7"/>
  <c r="B9" i="7"/>
  <c r="B3" i="7"/>
  <c r="B12" i="8"/>
  <c r="B32" i="8" l="1"/>
</calcChain>
</file>

<file path=xl/sharedStrings.xml><?xml version="1.0" encoding="utf-8"?>
<sst xmlns="http://schemas.openxmlformats.org/spreadsheetml/2006/main" count="217" uniqueCount="167">
  <si>
    <t>SOLICITUD DE ANTECEDENTES -ABOGADO EXTERNO-</t>
  </si>
  <si>
    <t>Radicado(23 digitos)</t>
  </si>
  <si>
    <t>Juzgado</t>
  </si>
  <si>
    <t>Demandado</t>
  </si>
  <si>
    <t>Allianz Seguros S.A.</t>
  </si>
  <si>
    <t xml:space="preserve">Demandante </t>
  </si>
  <si>
    <t>Tipo de vinculacion compañía</t>
  </si>
  <si>
    <t xml:space="preserve">Tipo de perjucio </t>
  </si>
  <si>
    <t>Nombre de lesionado o muerto (s)</t>
  </si>
  <si>
    <t>Numero de identificacion -</t>
  </si>
  <si>
    <t>Daños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</si>
  <si>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</si>
  <si>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</si>
  <si>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</si>
  <si>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</si>
  <si>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</si>
  <si>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</si>
  <si>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</si>
  <si>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</si>
  <si>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Ocupado-trabajador cuenta ajena </t>
  </si>
  <si>
    <t xml:space="preserve">Profesion </t>
  </si>
  <si>
    <t xml:space="preserve">Ingresos Netos </t>
  </si>
  <si>
    <t xml:space="preserve">Numero de Lesionados y/o fallecidos </t>
  </si>
  <si>
    <t xml:space="preserve">Cuantos  lesionados y/o fallecidos  reclaman en el proceso </t>
  </si>
  <si>
    <t xml:space="preserve">Condicion </t>
  </si>
  <si>
    <t xml:space="preserve">Motociclista </t>
  </si>
  <si>
    <t>Fecha de los hechos</t>
  </si>
  <si>
    <t>Fecha de solicitud audiencia prejudicial</t>
  </si>
  <si>
    <t>Fecha de audiencia prejudicial</t>
  </si>
  <si>
    <t>AMPARO A AFECTAR</t>
  </si>
  <si>
    <t>breve resumen de los hechos</t>
  </si>
  <si>
    <t>Asegurado</t>
  </si>
  <si>
    <t>Nit Asegurado</t>
  </si>
  <si>
    <t>Placa vehículo asegurado (si aplica)</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</si>
  <si>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</si>
  <si>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</si>
  <si>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</si>
  <si>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</si>
  <si>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</si>
  <si>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</si>
  <si>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</si>
  <si>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RCE</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</si>
  <si>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</si>
  <si>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</si>
  <si>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</si>
  <si>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</si>
  <si>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</si>
  <si>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</si>
  <si>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</si>
  <si>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</si>
  <si>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</si>
  <si>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</si>
  <si>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</si>
  <si>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</si>
  <si>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</si>
  <si>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</si>
  <si>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</si>
  <si>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</si>
  <si>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</si>
  <si>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</si>
  <si>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</si>
  <si>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</si>
  <si>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</si>
  <si>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</si>
  <si>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</si>
  <si>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</si>
  <si>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</si>
  <si>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</si>
  <si>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</si>
  <si>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</si>
  <si>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</si>
  <si>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</si>
  <si>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</si>
  <si>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</si>
  <si>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</si>
  <si>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</si>
  <si>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</si>
  <si>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</si>
  <si>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</si>
  <si>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</si>
  <si>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</si>
  <si>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</si>
  <si>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</si>
  <si>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</si>
  <si>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</si>
  <si>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</si>
  <si>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</si>
  <si>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</si>
  <si>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</si>
  <si>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</si>
  <si>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</si>
  <si>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</si>
  <si>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</si>
  <si>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</si>
  <si>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</si>
  <si>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</si>
  <si>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</si>
  <si>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</si>
  <si>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</si>
  <si>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</si>
  <si>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</si>
  <si>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</si>
  <si>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</si>
  <si>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</si>
  <si>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</si>
  <si>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</si>
  <si>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</si>
  <si>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</si>
  <si>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</si>
  <si>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</si>
  <si>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</si>
  <si>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</si>
  <si>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</si>
  <si>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</si>
  <si>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</si>
  <si>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</si>
  <si>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</si>
  <si>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</si>
  <si>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</si>
  <si>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</si>
  <si>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</si>
  <si>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</si>
  <si>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</si>
  <si>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</si>
  <si>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</si>
  <si>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</si>
  <si>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</si>
  <si>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</si>
  <si>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</si>
  <si>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Patrimoniales y extrapatrimoniales</t>
  </si>
  <si>
    <t>Daño moral</t>
  </si>
  <si>
    <t>COMERCIALIZADORES DE CHATARRA Y MINERALES TC S.A.S</t>
  </si>
  <si>
    <t>GIOVANNY JUAN DE DIOS MUÑOZ</t>
  </si>
  <si>
    <t>12 de octubre 2018</t>
  </si>
  <si>
    <t>11001-40-03-036-2022-00289-00</t>
  </si>
  <si>
    <t>36 CIVIL MUNICIPAL DE BOGOTÁ</t>
  </si>
  <si>
    <t>DENNYS TRUJILLO PENAGOS</t>
  </si>
  <si>
    <t>BOGOTA</t>
  </si>
  <si>
    <t>danilo_1245@hotmail.com</t>
  </si>
  <si>
    <t>DESCONOCIDO</t>
  </si>
  <si>
    <t>N/A</t>
  </si>
  <si>
    <t>AMA DE CASA</t>
  </si>
  <si>
    <t>NO SE RELACIONA</t>
  </si>
  <si>
    <t>1.	El día 12 de octubre de 2018, en la Calle 69 B Sur con Carrera 77 H, el conductor del vehículo CLASE CAMIÓN de Placas TEW 059, GIOVANNY JUAN DE DIOS MUÑOZ, arrolló a la peatón DENYS TRUJILLO PENAGOS.
2.	Como consecuencia del accidente la señora Trujillo sufrió fracturas en ambas extremidades inferiores que requirieron de 4 cirugías de injertos de piel en la pierna izquierda y tobillo derecho.
3.	A la señora Trujillo se le ha efectuado dos valoraciones medicolegales en el Instituto Nacional de Medicina Legal y Ciencias Forenses, los días 11 de febrero de 2019 determinando una incapacidad médico legal definitiva 75 días y el 12 de noviembre de 2019, determinando una incapacidad médico legal definitiva de setenta y cinco 75 días con secuelas medicolegales deformidad física que afecta el cuerpo de carácter permanente; Perturbación funcional de miembro inferior izquierdo; Perturbación funcional de miembro inferior derecho; Perturbación funcional de órgano de locomoción.
4.	Durante el tiempo de recuperación afirma la demandante que se vio en la necesidad de contratar una enfermera y una cuidadora para sus dos menores hijas.</t>
  </si>
  <si>
    <t>TEW059</t>
  </si>
  <si>
    <t>SINIESTRO 73418511 LEGIS APJ31719</t>
  </si>
  <si>
    <t>22284001-59</t>
  </si>
  <si>
    <t>rce</t>
  </si>
  <si>
    <t>deducible</t>
  </si>
  <si>
    <t>ocurrencia</t>
  </si>
  <si>
    <t>Duración: Desde las 00:00 horas del 19/06/2018 hasta las 24:00 horas del 18/06/2019</t>
  </si>
  <si>
    <t>x</t>
  </si>
  <si>
    <t xml:space="preserve">SINIESTRO 73418511 LEGIS APJ31719	</t>
  </si>
  <si>
    <t>Daño a la salud</t>
  </si>
  <si>
    <t>Denys Trujillo Penagos (victima directa)</t>
  </si>
  <si>
    <t>Salome Paez Penagos ( hija de Dennys Trujillo)</t>
  </si>
  <si>
    <t>Melady Dayana Paez Trujillo (hija de Denys Trujillo</t>
  </si>
  <si>
    <t>Daño a la Salud que podría interpretarse como daño a la vida de relación</t>
  </si>
  <si>
    <t>COMERCIALIZADORES DE CHATARRA Y MINERALES TC S.A.S (propietario vehículo)</t>
  </si>
  <si>
    <t>GIOVANNY JUAN DE DIOS MUÑOZ (conductor)</t>
  </si>
  <si>
    <r>
      <t xml:space="preserve">Como liquidación objetiva de perjuicios se llegó a la suma de $ 36.880.000. Lo anterior con base en los siguientes fundamentos jurídicos:
1.	</t>
    </r>
    <r>
      <rPr>
        <b/>
        <u/>
        <sz val="11"/>
        <color theme="1"/>
        <rFont val="Calibri (Cuerpo)"/>
      </rPr>
      <t>Lucro cesante: Se reconocerá el valor de $2.900.000</t>
    </r>
    <r>
      <rPr>
        <sz val="11"/>
        <color theme="1"/>
        <rFont val="Calibri"/>
        <family val="2"/>
        <scheme val="minor"/>
      </rPr>
      <t xml:space="preserve">
Siguiendo los lineamientos de la sentencia SC20950-2017 con ponencia del doctor Ariel Salazar Ramírez (12 de diciembre de 2017), ante la ausencia de acreditación de los ingresos para la tasación del lucro cesante, debe acogerse el salario mínimo legal mensual vigente. En ese sentido, para aplicar la fórmula prevista por el alto tribunal se tendrá como ingreso un salario mensual mínimo legal vigente (2023), como quiera que el extremo actor no acreditó con la presentación de la demanda el valor de los ingresos de la señora Denys Trujillo Penagos. Por lo anterior, se reconoce por lucro cesante la suma de $2.900.000 correspondientes a 75 días de incapacidad médico legal definitiva conforme al primer reconocimiento médico de fecha 11 de febrero de 2019. No se tendrá en cuenta los 75 días de incapacidad del reconocimiento médico legal de fecha 12 de noviembre de 2019 debido a que la incapacidad de febrero 2019 fue definitiva y en el segundo dictamen no se relacionó una anotación de modificación de la incapacidad, por ende, dicho termino corresponde a una ratificación del periodo inicialmente concedido. 
2. </t>
    </r>
    <r>
      <rPr>
        <b/>
        <u/>
        <sz val="11"/>
        <color theme="1"/>
        <rFont val="Calibri (Cuerpo)"/>
      </rPr>
      <t>Daño Moral: Se tomó como daño moral la suma total de $30.480.000.</t>
    </r>
    <r>
      <rPr>
        <sz val="11"/>
        <color theme="1"/>
        <rFont val="Calibri"/>
        <family val="2"/>
        <scheme val="minor"/>
      </rPr>
      <t xml:space="preserve"> Los cuales se discriminan considerando que el valor solicitado por la parte demandante fue de  $10.160.000 para para cada una de las demandantes a saber: Denys Trujillo Penagos como víctima directa y a favor de las menores Salome y Melany Páez Trujillo en calidad de hijas de la víctima.  Este valor se acogió teniendo en cuenta que fue el rubro solicitado por la parte demandante y por encontrarse en consecuencia con las lesiones aducidas ya que en sentencia SC780 del 30 de marzo de 2020 por lesiones de mediana categoría se reconoció la suma de $30.000.000 para la victima directa y $20.000.000 para el hijo de aquella. Por ende, la solicitud indemnizatoria se encuentra dentro de los baremos indemnizatorios.
3. Daño a la salud:  No se reconocerá rubro alguno por daño a la salud, comoquiera que dicha tipología de perjuicio ha sido acogida por la Corte Suprema de Justicia, sin embargo, debido a que dicha categoría tuvo desarrollo jurisprudencial en la jurisdicción contencioso-administrativa mudando de denominación (daño a la vida de relación, perjuicios fisiológicos, alteración grave a las condiciones de existencia y, en la actualidad, daño a la salud), es posible que el despacho en virtud del principio de reparación integral considere que dicho perjuicio corresponde al daño a la vida de relación. </t>
    </r>
    <r>
      <rPr>
        <b/>
        <u/>
        <sz val="11"/>
        <color theme="1"/>
        <rFont val="Calibri (Cuerpo)"/>
      </rPr>
      <t xml:space="preserve">Por ende, se tendrá como daño a la vida de relación a favor de la señora Denys Trujillo la suma de $5.000.000 </t>
    </r>
    <r>
      <rPr>
        <sz val="11"/>
        <color theme="1"/>
        <rFont val="Calibri"/>
        <family val="2"/>
        <scheme val="minor"/>
      </rPr>
      <t xml:space="preserve">en tanto las lesiones sufridas por la demandante no implican la privación total de las actividades cotidianas y placenteras, no obstante, su historia clínica si refleja una perturbación que afecta la movilidad de sus extremidades inferiores.  
</t>
    </r>
    <r>
      <rPr>
        <b/>
        <u/>
        <sz val="11"/>
        <color theme="1"/>
        <rFont val="Calibri (Cuerpo)"/>
      </rPr>
      <t xml:space="preserve">5.Daño emergente: No se reconocerá rubro alguno </t>
    </r>
    <r>
      <rPr>
        <sz val="11"/>
        <color theme="1"/>
        <rFont val="Calibri"/>
        <family val="2"/>
        <scheme val="minor"/>
      </rPr>
      <t xml:space="preserve">por este concepto debido a que conforme al articulo 1614 del código civil y la jurisprudencia de la Corte Suprema de Justicia CSJ, SC del 28 de junio de 2000, Rad. n.° 5348 se ha dejado claro que este perjuicio implicala perdida patrimonial como consecuencia del hecho dañoso y que por ende deben estar soportados pues no se presumen de ninguna manera. Sin embargo, comoquiera que en el proceso no se allegaron facturas, desprendibles de pagos u otros elementos que puedan brindar certeza sobre los gastos incurridos no es posible acceder al pago de ningún emolumento.  
</t>
    </r>
    <r>
      <rPr>
        <b/>
        <u/>
        <sz val="11"/>
        <color theme="1"/>
        <rFont val="Calibri (Cuerpo)"/>
      </rPr>
      <t xml:space="preserve">4.Deducible: el deducible en la Póliza corresponde a $1.500.000 </t>
    </r>
    <r>
      <rPr>
        <sz val="11"/>
        <color theme="1"/>
        <rFont val="Calibri"/>
        <family val="2"/>
        <scheme val="minor"/>
      </rPr>
      <t>que se restará al total de las pretensiones objetivadas, es decir a la suma de $ 38.380.000 se le resta el valor de $1.500.000, para un</t>
    </r>
    <r>
      <rPr>
        <b/>
        <u/>
        <sz val="11"/>
        <color theme="1"/>
        <rFont val="Calibri (Cuerpo)"/>
      </rPr>
      <t xml:space="preserve"> total de $ 36.880.000.</t>
    </r>
  </si>
  <si>
    <r>
      <rPr>
        <sz val="11"/>
        <rFont val="Calibri (Cuerpo)"/>
      </rPr>
      <t>EXCEPCIONES FRENTE A LA DEMANDA PRINCIPAL
1. Inexistencia de responsabilidad como consecuencia del hecho exclusivo de la víctima.
2. Inexistencia de responsabilidad a cargo de los demadados por la falta de acreditación del nexo causal.
3. Reducción de la indemnización como consecuencia de la incidencia de la conducta de la víctima en la producción del daño
4. Improcedencia del reconocimiento de lucro cesante.
5. Improcedencia del reconocimiento y falta de prueba del daño emergente, denominado como “perjuicios materiales
6. Improcedencia del reconocimiento del daño a la salud
7. Improcedencia de reconocimiento y tasación exorbitante del daño moral
8. Imposibilidad de condenar a Allianz aeguros S.A. de manera solidaria
9. Genérica o innominada.
EXCEPCIONES FRENTE AL CONTRATO DE SEGURO
1. Inexistencia de obligación de indemnizar a cargo de Allianz Segurso S.A. por incumplimiento de las cargas del artículo 1077 del Código de Comercio.
2. Riesgos expresamente excluidos en la Póliza de Seguro No. 022284001/59
3. Carácter meramente indemnizatorio que revisten los contratos de seguro.
4. En cualquier caso, de ninguna forma se podrá exceder el límite del valor asegurado.
5. Límites máximos de responsabilidad del asegurador en lo atinente al deducible en la Póliza 022284001/59
6. Genérica o innominada.                                                                                                                                                                                                                                                                                                                                                                                      
EXCEPCIONES FRENTE AL LLAMAMIENTO EN GARANTÍA</t>
    </r>
    <r>
      <rPr>
        <sz val="11"/>
        <color theme="1"/>
        <rFont val="Calibri"/>
        <family val="2"/>
        <scheme val="minor"/>
      </rPr>
      <t xml:space="preserve"> 
1.	Falta de legitimación en la causa para promover el llamamiento en garantía por parte de Giovanny Juan de Dios Muñoz.               
2.	Falta de legitimación en la causa por pasiva de Allianz Seguros S.A. respecto al llamamiento en garantía formulado por Giovanny Juan de Dios Muñoz.                                                                                                                                 
3.	Falta de Cobertura material del contrato de seguro frente al señor Giovanny Juan de Dios Muñoz.                                                                                     
4.	Inexistencia de obligación indemnizatoria por cuanto no se ha realizado el riesgo asegurado en la Póliza No. 022284001/59, en lo que respecta al amparo de responsabilidad civil extracontractual.                              
5.	Riesgos expresamente excluidos e la Póliza de seguro No. 022284001/59.                                                                                  
6.	Carácter meramente indemnizatorio que revisten los contratos de seguros.                                                                                    
7.	Sujeción a los términos y condiciones de la póliza -El contrato de seguros es ley para las partes.                                                             
8.	En cualquier caso, de ninguna forma se podrá exceder el límite del valor asegurado.                                                        
9.	 Límites máximos de responsabilidad del asegurador en lo ateniente al deducible en la póliza No. 022284001/59.                                                                                                                 
10.	Disponibilidad del valor asegurado.                                                         
11.	Prescripción de las acciones derivadas del contrato de seguro.                                                                                        
12.	Genérica o innominada.</t>
    </r>
  </si>
  <si>
    <t>DENYS TRUJILLO PENAGOS (victima directa- 09 de marzo de 1986)</t>
  </si>
  <si>
    <t>MELANY DAYANA PÁEZ PENAGOS (hija- 20 de junio de 2011)</t>
  </si>
  <si>
    <t>LLAMAMIENTO EN GARANTÍA</t>
  </si>
  <si>
    <t xml:space="preserve"> SALOME PÁEZ PENAGOS (hija) (21 de enero de 2018)</t>
  </si>
  <si>
    <t>La contingencia se califica como REMOTA en virtud de la inexistente responsabilidad del asegurado en el accidente de tránsito:
Lo primero que deberá tomarse en consideración es que la Póliza de Seguro Auto Pesado No. 022284001/59, cuyo asegurado es la sociedad Comercializadores de Chatarra y minerales TC., presta cobertura material y temporal, de conformidad con los hechos y pretensiones expuestas en el líbelo de la demanda. Frente a la cobertura temporal, debe señalarse que la ocurrencia del accidente de tránsito (12 de octubre de 2018) se encuentra dentro de la delimitación temporal de la Póliza, comprendida desde el 19 de junio de 2018 hasta el 18 de junio de 2019, bajo la modalidad de ocurrencia. Aunado a ello, presta cobertura material en tanto ampara la responsabilidad civil extracontractual, pretensión que se le endilga al extremo pasivo. Adicionalmente debe tenerse en cuenta que las acciones derivadas del contrato de seguro no se encuentran prescritas dado que no ha transcurrido más de 2 años desde que al asegurado se le formuló la reclamación extrajudicial (15 de febrero del 2022) hasta la fecha de radicación del llamamiento en garantía (11 de abril del 2023), lo anterior teniendo en cuenta que nos encontramos ante un seguro de responsabilidad que debe ser analizado bajo los términos del articulo 1081 y 1131 del código de comercio. 
Por otro lado, frente a la responsabilidad del asegurado, debe mencionarse que no está demostrada su responsabilidad en la ocurrencia del accidente de tránsito, comoquiera que, no se atribuyó una codificación específica al conductor del vehículo asegurado que acredite su responsabilidad en el accidente. Por el contrario, en el Informe Policial de Accidente de Tránsito se atribuyó como hipótesis la causal 404 "transitar por la calzada" a la señora Denys Trujillo Penagos. Aunado a lo anterior, se aportó el dictamen pericial de Reconstrucción de Accidente de Tránsito mediante el cual se determinó que el conductor del vehículo asegurado no desplegó ninguna maniobra peligrosa y que por el contrario la causa del accidente obedeció a que la demandante como peatón irrumpió en la zona vehicular.  De manera que, la responsabilidad de la víctima se encuentra probada frente a la ocurrencia del accidente y las consecuentes lesiones padecidas; circunstancia que rompe el nexo causal que pretende endilgar la Actora. Razón por la cual, se califica la contingencia como Remota. 
Todo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</si>
</sst>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b/>
      <u/>
      <sz val="11"/>
      <color theme="1"/>
      <name val="Calibri (Cuerpo)"/>
    </font>
    <font>
      <sz val="11"/>
      <name val="Calibri (Cuerpo)"/>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3" xfId="0" applyBorder="1" applyAlignment="1">
      <alignment horizontal="center" vertical="top"/>
    </xf>
    <xf numFmtId="42" fontId="0" fillId="0" borderId="2" xfId="1" applyFont="1" applyBorder="1" applyAlignment="1">
      <alignment horizontal="center" vertical="top"/>
    </xf>
    <xf numFmtId="0" fontId="2" fillId="8" borderId="1" xfId="0" applyFont="1" applyFill="1" applyBorder="1" applyAlignment="1">
      <alignment horizontal="justify" vertical="top" wrapText="1"/>
    </xf>
    <xf numFmtId="42" fontId="6" fillId="7" borderId="1" xfId="1" applyFont="1" applyFill="1"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0" fillId="0" borderId="1" xfId="0" applyBorder="1" applyAlignment="1">
      <alignment horizontal="justify" vertical="top" wrapText="1"/>
    </xf>
    <xf numFmtId="15" fontId="0" fillId="0" borderId="1" xfId="0" applyNumberFormat="1" applyBorder="1" applyAlignment="1">
      <alignment horizontal="justify" vertical="top" wrapText="1"/>
    </xf>
    <xf numFmtId="0" fontId="2" fillId="0" borderId="1" xfId="0" applyFont="1"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0" fontId="3" fillId="2" borderId="0" xfId="0" applyFont="1" applyFill="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0" fontId="0" fillId="8" borderId="1" xfId="0" applyFill="1" applyBorder="1" applyAlignment="1">
      <alignment horizontal="justify" vertical="top" wrapText="1"/>
    </xf>
    <xf numFmtId="49"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2" fillId="0" borderId="1" xfId="0" applyFon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left" wrapText="1"/>
    </xf>
    <xf numFmtId="0" fontId="0" fillId="0" borderId="1" xfId="0" applyBorder="1" applyAlignment="1">
      <alignment horizontal="left"/>
    </xf>
    <xf numFmtId="42" fontId="0" fillId="5" borderId="0" xfId="1" applyFont="1" applyFill="1" applyBorder="1" applyAlignment="1">
      <alignment horizontal="center" vertical="top"/>
    </xf>
    <xf numFmtId="0" fontId="0" fillId="0" borderId="1" xfId="0" applyBorder="1" applyAlignment="1">
      <alignment horizontal="center" vertical="top"/>
    </xf>
    <xf numFmtId="42" fontId="0" fillId="5" borderId="1" xfId="1" applyFont="1" applyFill="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lo_1245@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7"/>
  <sheetViews>
    <sheetView topLeftCell="A35" zoomScale="115" zoomScaleNormal="115" workbookViewId="0">
      <selection activeCell="A40" sqref="A40"/>
    </sheetView>
  </sheetViews>
  <sheetFormatPr baseColWidth="10" defaultColWidth="0" defaultRowHeight="15"/>
  <cols>
    <col min="1" max="1" width="46.140625" style="9" bestFit="1" customWidth="1"/>
    <col min="2" max="2" width="63.85546875" style="9" customWidth="1"/>
    <col min="3" max="3" width="19.140625" style="9" customWidth="1"/>
    <col min="4" max="4" width="11.42578125" style="2" hidden="1" customWidth="1"/>
    <col min="5" max="6" width="0" style="2" hidden="1" customWidth="1"/>
    <col min="7" max="16384" width="11.42578125" style="2" hidden="1"/>
  </cols>
  <sheetData>
    <row r="1" spans="1:3" ht="18.75">
      <c r="A1" s="46" t="s">
        <v>0</v>
      </c>
      <c r="B1" s="46"/>
      <c r="C1" s="46"/>
    </row>
    <row r="2" spans="1:3">
      <c r="A2" s="5" t="s">
        <v>1</v>
      </c>
      <c r="B2" s="53" t="s">
        <v>134</v>
      </c>
      <c r="C2" s="53"/>
    </row>
    <row r="3" spans="1:3">
      <c r="A3" s="5" t="s">
        <v>2</v>
      </c>
      <c r="B3" s="38" t="s">
        <v>135</v>
      </c>
      <c r="C3" s="38"/>
    </row>
    <row r="4" spans="1:3">
      <c r="A4" s="5" t="s">
        <v>3</v>
      </c>
      <c r="B4" s="49" t="s">
        <v>131</v>
      </c>
      <c r="C4" s="45"/>
    </row>
    <row r="5" spans="1:3">
      <c r="A5" s="5" t="s">
        <v>3</v>
      </c>
      <c r="B5" s="36" t="s">
        <v>132</v>
      </c>
      <c r="C5" s="37"/>
    </row>
    <row r="6" spans="1:3">
      <c r="A6" s="5" t="s">
        <v>3</v>
      </c>
      <c r="B6" s="49" t="s">
        <v>4</v>
      </c>
      <c r="C6" s="45"/>
    </row>
    <row r="7" spans="1:3">
      <c r="A7" s="5" t="s">
        <v>5</v>
      </c>
      <c r="B7" s="38" t="s">
        <v>162</v>
      </c>
      <c r="C7" s="38"/>
    </row>
    <row r="8" spans="1:3">
      <c r="A8" s="5" t="s">
        <v>5</v>
      </c>
      <c r="B8" s="38" t="s">
        <v>165</v>
      </c>
      <c r="C8" s="38"/>
    </row>
    <row r="9" spans="1:3">
      <c r="A9" s="5" t="s">
        <v>5</v>
      </c>
      <c r="B9" s="38" t="s">
        <v>163</v>
      </c>
      <c r="C9" s="38"/>
    </row>
    <row r="10" spans="1:3">
      <c r="A10" s="5" t="s">
        <v>6</v>
      </c>
      <c r="B10" s="38" t="s">
        <v>164</v>
      </c>
      <c r="C10" s="38"/>
    </row>
    <row r="11" spans="1:3">
      <c r="A11" s="29" t="s">
        <v>7</v>
      </c>
      <c r="B11" s="49" t="s">
        <v>129</v>
      </c>
      <c r="C11" s="45"/>
    </row>
    <row r="12" spans="1:3">
      <c r="A12" s="30" t="s">
        <v>8</v>
      </c>
      <c r="B12" s="38" t="s">
        <v>136</v>
      </c>
      <c r="C12" s="38"/>
    </row>
    <row r="13" spans="1:3">
      <c r="A13" s="30" t="s">
        <v>9</v>
      </c>
      <c r="B13" s="38">
        <v>1032391275</v>
      </c>
      <c r="C13" s="38"/>
    </row>
    <row r="14" spans="1:3">
      <c r="A14" s="30" t="s">
        <v>10</v>
      </c>
      <c r="B14" s="49" t="s">
        <v>129</v>
      </c>
      <c r="C14" s="45"/>
    </row>
    <row r="15" spans="1:3">
      <c r="A15" s="30" t="s">
        <v>11</v>
      </c>
      <c r="B15" s="39" t="s">
        <v>137</v>
      </c>
      <c r="C15" s="39"/>
    </row>
    <row r="16" spans="1:3" ht="30" customHeight="1">
      <c r="A16" s="31" t="s">
        <v>12</v>
      </c>
      <c r="B16" s="39">
        <v>3115275844</v>
      </c>
      <c r="C16" s="39"/>
    </row>
    <row r="17" spans="1:3" ht="30" customHeight="1">
      <c r="A17" s="5" t="s">
        <v>13</v>
      </c>
      <c r="B17" s="42" t="s">
        <v>138</v>
      </c>
      <c r="C17" s="39"/>
    </row>
    <row r="18" spans="1:3">
      <c r="A18" s="5" t="s">
        <v>14</v>
      </c>
      <c r="B18" s="38" t="s">
        <v>139</v>
      </c>
      <c r="C18" s="38"/>
    </row>
    <row r="19" spans="1:3">
      <c r="A19" s="5" t="s">
        <v>15</v>
      </c>
      <c r="B19" s="43">
        <v>31480</v>
      </c>
      <c r="C19" s="38"/>
    </row>
    <row r="20" spans="1:3">
      <c r="A20" s="5" t="s">
        <v>16</v>
      </c>
      <c r="B20" s="38">
        <v>37</v>
      </c>
      <c r="C20" s="38"/>
    </row>
    <row r="21" spans="1:3">
      <c r="A21" s="5" t="s">
        <v>17</v>
      </c>
      <c r="B21" s="38" t="s">
        <v>140</v>
      </c>
      <c r="C21" s="38"/>
    </row>
    <row r="22" spans="1:3" ht="15" customHeight="1">
      <c r="A22" s="5" t="s">
        <v>18</v>
      </c>
      <c r="B22" s="39" t="s">
        <v>120</v>
      </c>
      <c r="C22" s="39"/>
    </row>
    <row r="23" spans="1:3">
      <c r="A23" s="5" t="s">
        <v>20</v>
      </c>
      <c r="B23" s="39" t="s">
        <v>141</v>
      </c>
      <c r="C23" s="39"/>
    </row>
    <row r="24" spans="1:3" ht="30" customHeight="1">
      <c r="A24" s="5" t="s">
        <v>21</v>
      </c>
      <c r="B24" s="50">
        <v>1160000</v>
      </c>
      <c r="C24" s="51"/>
    </row>
    <row r="25" spans="1:3">
      <c r="A25" s="5" t="s">
        <v>22</v>
      </c>
      <c r="B25" s="38">
        <v>1</v>
      </c>
      <c r="C25" s="38"/>
    </row>
    <row r="26" spans="1:3" ht="30">
      <c r="A26" s="5" t="s">
        <v>23</v>
      </c>
      <c r="B26" s="38">
        <v>1</v>
      </c>
      <c r="C26" s="38"/>
    </row>
    <row r="27" spans="1:3" ht="29.25" customHeight="1">
      <c r="A27" s="5" t="s">
        <v>24</v>
      </c>
      <c r="B27" s="39"/>
      <c r="C27" s="39"/>
    </row>
    <row r="28" spans="1:3">
      <c r="A28" s="34" t="s">
        <v>26</v>
      </c>
      <c r="B28" s="52" t="s">
        <v>133</v>
      </c>
      <c r="C28" s="52"/>
    </row>
    <row r="29" spans="1:3">
      <c r="A29" s="5" t="s">
        <v>27</v>
      </c>
      <c r="B29" s="40">
        <v>44503</v>
      </c>
      <c r="C29" s="39"/>
    </row>
    <row r="30" spans="1:3">
      <c r="A30" s="5" t="s">
        <v>28</v>
      </c>
      <c r="B30" s="40">
        <v>44607</v>
      </c>
      <c r="C30" s="39"/>
    </row>
    <row r="31" spans="1:3">
      <c r="A31" s="5" t="s">
        <v>29</v>
      </c>
      <c r="B31" s="47" t="s">
        <v>41</v>
      </c>
      <c r="C31" s="48"/>
    </row>
    <row r="32" spans="1:3">
      <c r="A32" s="41" t="s">
        <v>30</v>
      </c>
      <c r="B32" s="39" t="s">
        <v>143</v>
      </c>
      <c r="C32" s="38"/>
    </row>
    <row r="33" spans="1:3">
      <c r="A33" s="41"/>
      <c r="B33" s="38"/>
      <c r="C33" s="38"/>
    </row>
    <row r="34" spans="1:3" ht="100.5" customHeight="1">
      <c r="A34" s="41"/>
      <c r="B34" s="38"/>
      <c r="C34" s="38"/>
    </row>
    <row r="35" spans="1:3">
      <c r="A35" s="5" t="s">
        <v>31</v>
      </c>
      <c r="B35" s="38" t="s">
        <v>131</v>
      </c>
      <c r="C35" s="38"/>
    </row>
    <row r="36" spans="1:3">
      <c r="A36" s="5" t="s">
        <v>32</v>
      </c>
      <c r="B36" s="38">
        <v>9007296281</v>
      </c>
      <c r="C36" s="38"/>
    </row>
    <row r="37" spans="1:3">
      <c r="A37" s="5" t="s">
        <v>33</v>
      </c>
      <c r="B37" s="38" t="s">
        <v>144</v>
      </c>
      <c r="C37" s="38"/>
    </row>
    <row r="38" spans="1:3">
      <c r="A38" s="5" t="s">
        <v>34</v>
      </c>
      <c r="B38" s="38" t="s">
        <v>142</v>
      </c>
      <c r="C38" s="38"/>
    </row>
    <row r="39" spans="1:3">
      <c r="A39" s="5" t="s">
        <v>35</v>
      </c>
      <c r="B39" s="44">
        <v>44981</v>
      </c>
      <c r="C39" s="45"/>
    </row>
    <row r="40" spans="1:3">
      <c r="A40" s="5" t="s">
        <v>36</v>
      </c>
      <c r="B40" s="43">
        <v>45238</v>
      </c>
      <c r="C40" s="43"/>
    </row>
    <row r="41" spans="1:3">
      <c r="A41" s="5" t="s">
        <v>37</v>
      </c>
      <c r="B41" s="43">
        <v>45265</v>
      </c>
      <c r="C41" s="38"/>
    </row>
    <row r="44" spans="1:3" ht="15" customHeight="1"/>
    <row r="45" spans="1:3" ht="15" customHeight="1"/>
    <row r="52" spans="6:6" ht="15" customHeight="1"/>
    <row r="57" spans="6:6" ht="18" customHeight="1"/>
    <row r="60" spans="6:6">
      <c r="F60" s="4"/>
    </row>
    <row r="61" spans="6:6">
      <c r="F61" s="4"/>
    </row>
    <row r="62" spans="6:6">
      <c r="F62" s="4"/>
    </row>
    <row r="73" ht="36" customHeight="1"/>
    <row r="85" ht="33.75" customHeight="1"/>
    <row r="86" ht="33.75" customHeight="1"/>
    <row r="87" ht="33.75" customHeight="1"/>
  </sheetData>
  <dataConsolidate/>
  <mergeCells count="39">
    <mergeCell ref="A1:C1"/>
    <mergeCell ref="B31:C31"/>
    <mergeCell ref="B25:C25"/>
    <mergeCell ref="B26:C26"/>
    <mergeCell ref="B22:C22"/>
    <mergeCell ref="B11:C11"/>
    <mergeCell ref="B4:C4"/>
    <mergeCell ref="B14:C14"/>
    <mergeCell ref="B23:C23"/>
    <mergeCell ref="B24:C24"/>
    <mergeCell ref="B29:C29"/>
    <mergeCell ref="B28:C28"/>
    <mergeCell ref="B6:C6"/>
    <mergeCell ref="B2:C2"/>
    <mergeCell ref="B3:C3"/>
    <mergeCell ref="B7:C7"/>
    <mergeCell ref="B41:C41"/>
    <mergeCell ref="B40:C40"/>
    <mergeCell ref="B38:C38"/>
    <mergeCell ref="B37:C37"/>
    <mergeCell ref="B36:C36"/>
    <mergeCell ref="B39:C39"/>
    <mergeCell ref="A32:A34"/>
    <mergeCell ref="B10:C10"/>
    <mergeCell ref="B12:C12"/>
    <mergeCell ref="B13:C13"/>
    <mergeCell ref="B15:C15"/>
    <mergeCell ref="B16:C16"/>
    <mergeCell ref="B17:C17"/>
    <mergeCell ref="B18:C18"/>
    <mergeCell ref="B19:C19"/>
    <mergeCell ref="B27:C27"/>
    <mergeCell ref="B20:C20"/>
    <mergeCell ref="B21:C21"/>
    <mergeCell ref="B8:C8"/>
    <mergeCell ref="B35:C35"/>
    <mergeCell ref="B9:C9"/>
    <mergeCell ref="B32:C34"/>
    <mergeCell ref="B30:C30"/>
  </mergeCells>
  <hyperlinks>
    <hyperlink ref="B17" r:id="rId1" xr:uid="{D6BC8769-227F-D140-84DF-7F3E93E97FA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90C730C-89E0-470E-9D05-8F1740F3A538}">
          <x14:formula1>
            <xm:f>Hoja2!$H$2:$H$5</xm:f>
          </x14:formula1>
          <xm:sqref>B22:C22</xm:sqref>
        </x14:dataValidation>
        <x14:dataValidation type="list" allowBlank="1" showInputMessage="1" showErrorMessage="1" xr:uid="{666CA25D-9895-4FFF-8C94-EA211A77A836}">
          <x14:formula1>
            <xm:f>Hoja2!$I$2:$I$6</xm:f>
          </x14:formula1>
          <xm:sqref>B27:C27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tabColor theme="3" tint="-0.499984740745262"/>
  </sheetPr>
  <dimension ref="A1:C51"/>
  <sheetViews>
    <sheetView topLeftCell="A27" zoomScale="70" zoomScaleNormal="70" workbookViewId="0">
      <selection activeCell="B14" sqref="B14:C14"/>
    </sheetView>
  </sheetViews>
  <sheetFormatPr baseColWidth="10" defaultColWidth="0" defaultRowHeight="15"/>
  <cols>
    <col min="1" max="1" width="49.85546875" customWidth="1"/>
    <col min="2" max="2" width="31.28515625" customWidth="1"/>
    <col min="3" max="3" width="90.140625" customWidth="1"/>
    <col min="4" max="16384" width="11.42578125" hidden="1"/>
  </cols>
  <sheetData>
    <row r="1" spans="1:3" ht="18.75">
      <c r="A1" s="54" t="s">
        <v>38</v>
      </c>
      <c r="B1" s="54"/>
      <c r="C1" s="54"/>
    </row>
    <row r="2" spans="1:3" ht="15.75" customHeight="1">
      <c r="A2" s="21" t="s">
        <v>39</v>
      </c>
      <c r="B2" s="57" t="s">
        <v>145</v>
      </c>
      <c r="C2" s="58"/>
    </row>
    <row r="3" spans="1:3" s="2" customFormat="1">
      <c r="A3" s="5" t="s">
        <v>1</v>
      </c>
      <c r="B3" s="38" t="str">
        <f>'AUTOS  NOTA 322'!B2:C2</f>
        <v>11001-40-03-036-2022-00289-00</v>
      </c>
      <c r="C3" s="38"/>
    </row>
    <row r="4" spans="1:3" s="2" customFormat="1">
      <c r="A4" s="5" t="s">
        <v>2</v>
      </c>
      <c r="B4" s="38" t="str">
        <f>'AUTOS  NOTA 322'!B3:C3</f>
        <v>36 CIVIL MUNICIPAL DE BOGOTÁ</v>
      </c>
      <c r="C4" s="38"/>
    </row>
    <row r="5" spans="1:3" s="2" customFormat="1">
      <c r="A5" s="5" t="s">
        <v>3</v>
      </c>
      <c r="B5" s="38" t="str">
        <f>'AUTOS  NOTA 322'!B4:C4</f>
        <v>COMERCIALIZADORES DE CHATARRA Y MINERALES TC S.A.S</v>
      </c>
      <c r="C5" s="38"/>
    </row>
    <row r="6" spans="1:3" s="2" customFormat="1">
      <c r="A6" s="5"/>
      <c r="B6" s="38" t="str">
        <f>'AUTOS  NOTA 322'!B5:C5</f>
        <v>GIOVANNY JUAN DE DIOS MUÑOZ</v>
      </c>
      <c r="C6" s="38"/>
    </row>
    <row r="7" spans="1:3" s="2" customFormat="1">
      <c r="A7" s="5"/>
      <c r="B7" s="38" t="str">
        <f>'AUTOS  NOTA 322'!B6:C6</f>
        <v>Allianz Seguros S.A.</v>
      </c>
      <c r="C7" s="38"/>
    </row>
    <row r="8" spans="1:3" s="2" customFormat="1">
      <c r="A8" s="5" t="s">
        <v>5</v>
      </c>
      <c r="B8" s="38" t="str">
        <f>'AUTOS  NOTA 322'!B7:C7</f>
        <v>DENYS TRUJILLO PENAGOS (victima directa- 09 de marzo de 1986)</v>
      </c>
      <c r="C8" s="38"/>
    </row>
    <row r="9" spans="1:3" s="2" customFormat="1">
      <c r="A9" s="5" t="s">
        <v>6</v>
      </c>
      <c r="B9" s="38" t="str">
        <f>'AUTOS  NOTA 322'!B10:C10</f>
        <v>LLAMAMIENTO EN GARANTÍA</v>
      </c>
      <c r="C9" s="38"/>
    </row>
    <row r="10" spans="1:3">
      <c r="A10" s="21" t="s">
        <v>40</v>
      </c>
      <c r="B10" s="38" t="s">
        <v>146</v>
      </c>
      <c r="C10" s="38"/>
    </row>
    <row r="11" spans="1:3">
      <c r="A11" s="21" t="s">
        <v>29</v>
      </c>
      <c r="B11" s="38" t="s">
        <v>147</v>
      </c>
      <c r="C11" s="38"/>
    </row>
    <row r="12" spans="1:3">
      <c r="A12" s="21" t="s">
        <v>42</v>
      </c>
      <c r="B12" s="71">
        <v>4000000000</v>
      </c>
      <c r="C12" s="72"/>
    </row>
    <row r="13" spans="1:3">
      <c r="A13" s="21" t="s">
        <v>148</v>
      </c>
      <c r="B13" s="33">
        <v>1500000</v>
      </c>
      <c r="C13" s="32"/>
    </row>
    <row r="14" spans="1:3">
      <c r="A14" s="21" t="s">
        <v>43</v>
      </c>
      <c r="B14" s="55" t="s">
        <v>149</v>
      </c>
      <c r="C14" s="56"/>
    </row>
    <row r="15" spans="1:3">
      <c r="A15" s="21" t="s">
        <v>44</v>
      </c>
      <c r="B15" s="39" t="s">
        <v>150</v>
      </c>
      <c r="C15" s="38"/>
    </row>
    <row r="16" spans="1:3">
      <c r="A16" s="21" t="s">
        <v>45</v>
      </c>
      <c r="B16" s="38" t="s">
        <v>46</v>
      </c>
      <c r="C16" s="38"/>
    </row>
    <row r="17" spans="1:3">
      <c r="A17" s="21" t="s">
        <v>47</v>
      </c>
      <c r="B17" s="38" t="s">
        <v>46</v>
      </c>
      <c r="C17" s="38"/>
    </row>
    <row r="18" spans="1:3">
      <c r="A18" s="73" t="s">
        <v>48</v>
      </c>
      <c r="B18" s="38" t="s">
        <v>49</v>
      </c>
      <c r="C18" s="38"/>
    </row>
    <row r="19" spans="1:3">
      <c r="A19" s="74"/>
      <c r="B19" s="11" t="s">
        <v>50</v>
      </c>
      <c r="C19" s="11" t="s">
        <v>51</v>
      </c>
    </row>
    <row r="20" spans="1:3">
      <c r="A20" s="74"/>
      <c r="B20" s="6"/>
      <c r="C20" s="6"/>
    </row>
    <row r="21" spans="1:3">
      <c r="A21" s="74"/>
      <c r="B21" s="6"/>
      <c r="C21" s="6"/>
    </row>
    <row r="22" spans="1:3">
      <c r="A22" s="75"/>
      <c r="B22" s="6"/>
      <c r="C22" s="6"/>
    </row>
    <row r="23" spans="1:3">
      <c r="A23" s="21" t="s">
        <v>52</v>
      </c>
      <c r="B23" s="38"/>
      <c r="C23" s="38"/>
    </row>
    <row r="24" spans="1:3">
      <c r="A24" s="21" t="s">
        <v>53</v>
      </c>
      <c r="B24" s="57"/>
      <c r="C24" s="58"/>
    </row>
    <row r="25" spans="1:3">
      <c r="A25" s="21" t="s">
        <v>54</v>
      </c>
      <c r="B25" s="38" t="s">
        <v>110</v>
      </c>
      <c r="C25" s="38"/>
    </row>
    <row r="26" spans="1:3">
      <c r="A26" s="21" t="s">
        <v>55</v>
      </c>
      <c r="B26" s="38"/>
      <c r="C26" s="38"/>
    </row>
    <row r="27" spans="1:3">
      <c r="A27" s="21" t="s">
        <v>57</v>
      </c>
      <c r="B27" s="38"/>
      <c r="C27" s="38"/>
    </row>
    <row r="28" spans="1:3">
      <c r="A28" s="20" t="s">
        <v>58</v>
      </c>
      <c r="B28" s="38"/>
      <c r="C28" s="38"/>
    </row>
    <row r="29" spans="1:3">
      <c r="A29" s="59" t="s">
        <v>59</v>
      </c>
      <c r="B29" s="59"/>
      <c r="C29" s="59"/>
    </row>
    <row r="30" spans="1:3">
      <c r="A30" s="69" t="s">
        <v>60</v>
      </c>
      <c r="B30" s="70"/>
      <c r="C30" s="12"/>
    </row>
    <row r="31" spans="1:3">
      <c r="A31" s="69" t="s">
        <v>61</v>
      </c>
      <c r="B31" s="70"/>
      <c r="C31" s="12"/>
    </row>
    <row r="32" spans="1:3">
      <c r="A32" s="69" t="s">
        <v>62</v>
      </c>
      <c r="B32" s="70"/>
      <c r="C32" s="13"/>
    </row>
    <row r="33" spans="1:3">
      <c r="A33" s="69" t="s">
        <v>63</v>
      </c>
      <c r="B33" s="70"/>
      <c r="C33" s="12"/>
    </row>
    <row r="34" spans="1:3">
      <c r="A34" s="69" t="s">
        <v>64</v>
      </c>
      <c r="B34" s="70"/>
      <c r="C34" s="12"/>
    </row>
    <row r="35" spans="1:3">
      <c r="A35" s="69" t="s">
        <v>65</v>
      </c>
      <c r="B35" s="70"/>
      <c r="C35" s="14"/>
    </row>
    <row r="36" spans="1:3">
      <c r="A36" s="60" t="s">
        <v>66</v>
      </c>
      <c r="B36" s="61"/>
      <c r="C36" s="15"/>
    </row>
    <row r="37" spans="1:3">
      <c r="A37" s="60" t="s">
        <v>67</v>
      </c>
      <c r="B37" s="61"/>
      <c r="C37" s="16"/>
    </row>
    <row r="38" spans="1:3">
      <c r="A38" s="62" t="s">
        <v>68</v>
      </c>
      <c r="B38" s="63"/>
      <c r="C38" s="16"/>
    </row>
    <row r="39" spans="1:3">
      <c r="A39" s="64"/>
      <c r="B39" s="65"/>
      <c r="C39" s="16"/>
    </row>
    <row r="40" spans="1:3">
      <c r="A40" s="66"/>
      <c r="B40" s="67"/>
      <c r="C40" s="16"/>
    </row>
    <row r="41" spans="1:3">
      <c r="A41" s="68" t="s">
        <v>69</v>
      </c>
      <c r="B41" s="68"/>
      <c r="C41" s="68"/>
    </row>
    <row r="42" spans="1:3">
      <c r="A42" s="18" t="s">
        <v>70</v>
      </c>
      <c r="B42" s="19"/>
      <c r="C42" s="16"/>
    </row>
    <row r="43" spans="1:3">
      <c r="A43" s="60" t="s">
        <v>71</v>
      </c>
      <c r="B43" s="61"/>
      <c r="C43" s="16"/>
    </row>
    <row r="44" spans="1:3">
      <c r="A44" s="60" t="s">
        <v>72</v>
      </c>
      <c r="B44" s="61"/>
      <c r="C44" s="16"/>
    </row>
    <row r="45" spans="1:3">
      <c r="A45" s="18" t="s">
        <v>73</v>
      </c>
      <c r="B45" s="19"/>
      <c r="C45" s="16" t="s">
        <v>151</v>
      </c>
    </row>
    <row r="46" spans="1:3">
      <c r="A46" s="18" t="s">
        <v>74</v>
      </c>
      <c r="B46" s="19"/>
      <c r="C46" s="16"/>
    </row>
    <row r="47" spans="1:3">
      <c r="A47" s="60" t="s">
        <v>75</v>
      </c>
      <c r="B47" s="61"/>
      <c r="C47" s="16"/>
    </row>
    <row r="48" spans="1:3">
      <c r="A48" s="18" t="s">
        <v>76</v>
      </c>
      <c r="B48" s="17"/>
      <c r="C48" s="16"/>
    </row>
    <row r="49" spans="1:3">
      <c r="A49" s="60" t="s">
        <v>77</v>
      </c>
      <c r="B49" s="61"/>
      <c r="C49" s="16"/>
    </row>
    <row r="50" spans="1:3">
      <c r="A50" s="60" t="s">
        <v>78</v>
      </c>
      <c r="B50" s="61"/>
      <c r="C50" s="16"/>
    </row>
    <row r="51" spans="1:3">
      <c r="A51" s="60" t="s">
        <v>68</v>
      </c>
      <c r="B51" s="61"/>
      <c r="C51" s="16"/>
    </row>
  </sheetData>
  <mergeCells count="41">
    <mergeCell ref="A51:B51"/>
    <mergeCell ref="B12:C12"/>
    <mergeCell ref="A47:B47"/>
    <mergeCell ref="A49:B49"/>
    <mergeCell ref="A30:B30"/>
    <mergeCell ref="A31:B31"/>
    <mergeCell ref="B25:C25"/>
    <mergeCell ref="B16:C16"/>
    <mergeCell ref="B17:C17"/>
    <mergeCell ref="A18:A22"/>
    <mergeCell ref="B18:C18"/>
    <mergeCell ref="B23:C23"/>
    <mergeCell ref="B24:C24"/>
    <mergeCell ref="A35:B35"/>
    <mergeCell ref="A36:B36"/>
    <mergeCell ref="B26:C26"/>
    <mergeCell ref="B27:C27"/>
    <mergeCell ref="B28:C28"/>
    <mergeCell ref="A29:C29"/>
    <mergeCell ref="A50:B50"/>
    <mergeCell ref="A38:B40"/>
    <mergeCell ref="A41:C41"/>
    <mergeCell ref="A43:B43"/>
    <mergeCell ref="A44:B44"/>
    <mergeCell ref="A32:B32"/>
    <mergeCell ref="A33:B33"/>
    <mergeCell ref="A34:B34"/>
    <mergeCell ref="A37:B37"/>
    <mergeCell ref="A1:C1"/>
    <mergeCell ref="B10:C10"/>
    <mergeCell ref="B11:C11"/>
    <mergeCell ref="B14:C14"/>
    <mergeCell ref="B15:C15"/>
    <mergeCell ref="B3:C3"/>
    <mergeCell ref="B4:C4"/>
    <mergeCell ref="B5:C5"/>
    <mergeCell ref="B8:C8"/>
    <mergeCell ref="B9:C9"/>
    <mergeCell ref="B2:C2"/>
    <mergeCell ref="B6:C6"/>
    <mergeCell ref="B7:C7"/>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C5DD991-758D-4677-A068-EFC8E3E2210C}">
          <x14:formula1>
            <xm:f>Hoja2!$C$2:$C$4</xm:f>
          </x14:formula1>
          <xm:sqref>B18:C18</xm:sqref>
        </x14:dataValidation>
        <x14:dataValidation type="list" allowBlank="1" showInputMessage="1" showErrorMessage="1" xr:uid="{1ADD4A4E-5643-4A93-B80E-D96E7840C2C3}">
          <x14:formula1>
            <xm:f>Hoja2!$B$1:$B$2</xm:f>
          </x14:formula1>
          <xm:sqref>B28:C28 B16:C17 B23:C24 B26:C26</xm:sqref>
        </x14:dataValidation>
        <x14:dataValidation type="list" allowBlank="1" showInputMessage="1" showErrorMessage="1" xr:uid="{78881ADD-F402-405C-A447-4F5306B17914}">
          <x14:formula1>
            <xm:f>Hoja2!$E$2:$E$8</xm:f>
          </x14:formula1>
          <xm:sqref>B25:C25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tabColor theme="3" tint="-0.499984740745262"/>
  </sheetPr>
  <dimension ref="A1:I34"/>
  <sheetViews>
    <sheetView tabSelected="1" topLeftCell="A14" workbookViewId="0">
      <selection activeCell="B22" sqref="B22:C22"/>
    </sheetView>
  </sheetViews>
  <sheetFormatPr baseColWidth="10" defaultColWidth="0" defaultRowHeight="15"/>
  <cols>
    <col min="1" max="1" width="41.85546875" customWidth="1"/>
    <col min="2" max="2" width="30.42578125" customWidth="1"/>
    <col min="3" max="3" width="54.85546875" customWidth="1"/>
    <col min="4" max="8" width="11.42578125" hidden="1" customWidth="1"/>
    <col min="9" max="9" width="12" hidden="1" customWidth="1"/>
    <col min="10" max="16384" width="11.42578125" hidden="1"/>
  </cols>
  <sheetData>
    <row r="1" spans="1:3" ht="18.75">
      <c r="A1" s="54" t="s">
        <v>79</v>
      </c>
      <c r="B1" s="54"/>
      <c r="C1" s="54"/>
    </row>
    <row r="2" spans="1:3">
      <c r="A2" s="21" t="s">
        <v>39</v>
      </c>
      <c r="B2" s="38" t="s">
        <v>152</v>
      </c>
      <c r="C2" s="38"/>
    </row>
    <row r="3" spans="1:3">
      <c r="A3" s="5" t="s">
        <v>1</v>
      </c>
      <c r="B3" s="38" t="str">
        <f>'AUTOS  NOTA 322'!B2:C2</f>
        <v>11001-40-03-036-2022-00289-00</v>
      </c>
      <c r="C3" s="38"/>
    </row>
    <row r="4" spans="1:3">
      <c r="A4" s="5" t="s">
        <v>2</v>
      </c>
      <c r="B4" s="38" t="str">
        <f>'AUTOS  NOTA 322'!B3:C3</f>
        <v>36 CIVIL MUNICIPAL DE BOGOTÁ</v>
      </c>
      <c r="C4" s="38"/>
    </row>
    <row r="5" spans="1:3">
      <c r="A5" s="5" t="s">
        <v>3</v>
      </c>
      <c r="B5" s="38" t="s">
        <v>158</v>
      </c>
      <c r="C5" s="38"/>
    </row>
    <row r="6" spans="1:3">
      <c r="A6" s="5" t="s">
        <v>3</v>
      </c>
      <c r="B6" s="38" t="s">
        <v>159</v>
      </c>
      <c r="C6" s="38"/>
    </row>
    <row r="7" spans="1:3">
      <c r="A7" s="5" t="s">
        <v>3</v>
      </c>
      <c r="B7" s="38" t="s">
        <v>4</v>
      </c>
      <c r="C7" s="38"/>
    </row>
    <row r="8" spans="1:3">
      <c r="A8" s="5" t="s">
        <v>5</v>
      </c>
      <c r="B8" s="38" t="s">
        <v>154</v>
      </c>
      <c r="C8" s="38"/>
    </row>
    <row r="9" spans="1:3">
      <c r="A9" s="5" t="s">
        <v>5</v>
      </c>
      <c r="B9" s="38" t="s">
        <v>155</v>
      </c>
      <c r="C9" s="38"/>
    </row>
    <row r="10" spans="1:3">
      <c r="A10" s="5" t="s">
        <v>5</v>
      </c>
      <c r="B10" s="38" t="s">
        <v>156</v>
      </c>
      <c r="C10" s="38"/>
    </row>
    <row r="11" spans="1:3">
      <c r="A11" s="5" t="s">
        <v>6</v>
      </c>
      <c r="B11" s="38" t="str">
        <f>'AUTOS  NOTA 322'!B10:C10</f>
        <v>LLAMAMIENTO EN GARANTÍA</v>
      </c>
      <c r="C11" s="38"/>
    </row>
    <row r="12" spans="1:3" ht="30">
      <c r="A12" s="5" t="s">
        <v>80</v>
      </c>
      <c r="B12" s="77">
        <f>SUM(C14,C15,C17,C18,C20)</f>
        <v>53950000</v>
      </c>
      <c r="C12" s="78"/>
    </row>
    <row r="13" spans="1:3">
      <c r="A13" s="76" t="s">
        <v>81</v>
      </c>
      <c r="B13" s="79" t="s">
        <v>82</v>
      </c>
      <c r="C13" s="80"/>
    </row>
    <row r="14" spans="1:3">
      <c r="A14" s="76"/>
      <c r="B14" s="6" t="s">
        <v>83</v>
      </c>
      <c r="C14" s="8">
        <v>5800000</v>
      </c>
    </row>
    <row r="15" spans="1:3">
      <c r="A15" s="76"/>
      <c r="B15" s="6" t="s">
        <v>84</v>
      </c>
      <c r="C15" s="8">
        <v>7510000</v>
      </c>
    </row>
    <row r="16" spans="1:3">
      <c r="A16" s="76"/>
      <c r="B16" s="79"/>
      <c r="C16" s="80"/>
    </row>
    <row r="17" spans="1:9">
      <c r="A17" s="76"/>
      <c r="B17" s="6" t="s">
        <v>130</v>
      </c>
      <c r="C17" s="35">
        <v>30480000</v>
      </c>
    </row>
    <row r="18" spans="1:9">
      <c r="A18" s="76"/>
      <c r="B18" s="6" t="s">
        <v>153</v>
      </c>
      <c r="C18" s="35">
        <v>10160000</v>
      </c>
      <c r="E18" t="s">
        <v>86</v>
      </c>
      <c r="F18" s="24">
        <v>0.7</v>
      </c>
    </row>
    <row r="19" spans="1:9">
      <c r="A19" s="76"/>
      <c r="B19" s="79" t="s">
        <v>87</v>
      </c>
      <c r="C19" s="80"/>
      <c r="E19" t="s">
        <v>88</v>
      </c>
      <c r="F19" s="25">
        <v>0.3</v>
      </c>
      <c r="I19" s="27"/>
    </row>
    <row r="20" spans="1:9">
      <c r="A20" s="76"/>
      <c r="B20" s="6"/>
      <c r="C20" s="23"/>
      <c r="F20" s="28"/>
      <c r="I20" s="27"/>
    </row>
    <row r="21" spans="1:9" ht="23.25" customHeight="1">
      <c r="A21" s="7" t="s">
        <v>89</v>
      </c>
      <c r="B21" s="57" t="s">
        <v>90</v>
      </c>
      <c r="C21" s="58"/>
    </row>
    <row r="22" spans="1:9" ht="60">
      <c r="A22" s="5" t="s">
        <v>91</v>
      </c>
      <c r="B22" s="83" t="s">
        <v>166</v>
      </c>
      <c r="C22" s="84"/>
    </row>
    <row r="23" spans="1:9" ht="15" customHeight="1">
      <c r="A23" s="22" t="s">
        <v>92</v>
      </c>
      <c r="B23" s="89">
        <f>SUM(C25:C26,C28:C29,C31)-1500000</f>
        <v>36880000</v>
      </c>
      <c r="C23" s="89"/>
    </row>
    <row r="24" spans="1:9">
      <c r="A24" s="7" t="s">
        <v>93</v>
      </c>
      <c r="B24" s="85" t="s">
        <v>82</v>
      </c>
      <c r="C24" s="86"/>
    </row>
    <row r="25" spans="1:9">
      <c r="A25" s="81"/>
      <c r="B25" s="6" t="s">
        <v>83</v>
      </c>
      <c r="C25" s="8">
        <f>((1160000)/30)*75</f>
        <v>2900000</v>
      </c>
    </row>
    <row r="26" spans="1:9">
      <c r="A26" s="82"/>
      <c r="B26" s="6" t="s">
        <v>84</v>
      </c>
      <c r="C26" s="8">
        <v>0</v>
      </c>
    </row>
    <row r="27" spans="1:9">
      <c r="A27" s="82"/>
      <c r="B27" s="79" t="s">
        <v>85</v>
      </c>
      <c r="C27" s="80"/>
    </row>
    <row r="28" spans="1:9">
      <c r="A28" s="82"/>
      <c r="B28" s="6" t="s">
        <v>130</v>
      </c>
      <c r="C28" s="8">
        <f>(10160000*3)</f>
        <v>30480000</v>
      </c>
    </row>
    <row r="29" spans="1:9" ht="45">
      <c r="A29" s="82"/>
      <c r="B29" s="6" t="s">
        <v>157</v>
      </c>
      <c r="C29" s="8">
        <v>5000000</v>
      </c>
    </row>
    <row r="30" spans="1:9">
      <c r="A30" s="82"/>
      <c r="B30" s="79" t="s">
        <v>87</v>
      </c>
      <c r="C30" s="80"/>
    </row>
    <row r="31" spans="1:9">
      <c r="A31" s="82"/>
      <c r="B31" s="6"/>
      <c r="C31" s="8">
        <v>0</v>
      </c>
    </row>
    <row r="32" spans="1:9">
      <c r="A32" s="26" t="s">
        <v>94</v>
      </c>
      <c r="B32" s="71">
        <f>IFERROR(B23*(VLOOKUP(B21,E18:F20,2,0)),16666)</f>
        <v>16666</v>
      </c>
      <c r="C32" s="72"/>
    </row>
    <row r="33" spans="1:3" ht="180" customHeight="1">
      <c r="A33" s="5" t="s">
        <v>95</v>
      </c>
      <c r="B33" s="69" t="s">
        <v>160</v>
      </c>
      <c r="C33" s="45"/>
    </row>
    <row r="34" spans="1:3" ht="45">
      <c r="A34" s="5" t="s">
        <v>96</v>
      </c>
      <c r="B34" s="87" t="s">
        <v>161</v>
      </c>
      <c r="C34" s="88"/>
    </row>
  </sheetData>
  <mergeCells count="26">
    <mergeCell ref="B34:C34"/>
    <mergeCell ref="B21:C21"/>
    <mergeCell ref="B23:C23"/>
    <mergeCell ref="B13:C13"/>
    <mergeCell ref="B16:C16"/>
    <mergeCell ref="A25:A31"/>
    <mergeCell ref="B32:C32"/>
    <mergeCell ref="B33:C33"/>
    <mergeCell ref="B30:C30"/>
    <mergeCell ref="B22:C22"/>
    <mergeCell ref="B24:C24"/>
    <mergeCell ref="B27:C27"/>
    <mergeCell ref="A13:A20"/>
    <mergeCell ref="B12:C12"/>
    <mergeCell ref="A1:C1"/>
    <mergeCell ref="B2:C2"/>
    <mergeCell ref="B19:C19"/>
    <mergeCell ref="B3:C3"/>
    <mergeCell ref="B4:C4"/>
    <mergeCell ref="B5:C5"/>
    <mergeCell ref="B8:C8"/>
    <mergeCell ref="B11:C11"/>
    <mergeCell ref="B9:C9"/>
    <mergeCell ref="B10:C10"/>
    <mergeCell ref="B6:C6"/>
    <mergeCell ref="B7:C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AC97196-B9F5-402C-8FD9-D90BED29B53C}">
          <x14:formula1>
            <xm:f>Hoja2!$F$1:$F$3</xm:f>
          </x14:formula1>
          <xm:sqref>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tabColor theme="3" tint="-0.499984740745262"/>
  </sheetPr>
  <dimension ref="A1:C16"/>
  <sheetViews>
    <sheetView workbookViewId="0">
      <selection activeCell="B9" sqref="B9:C9"/>
    </sheetView>
  </sheetViews>
  <sheetFormatPr baseColWidth="10" defaultColWidth="0" defaultRowHeight="15"/>
  <cols>
    <col min="1" max="1" width="37" customWidth="1"/>
    <col min="2" max="2" width="11.42578125" customWidth="1"/>
    <col min="3" max="3" width="94.42578125" customWidth="1"/>
    <col min="4" max="16384" width="11.42578125" hidden="1"/>
  </cols>
  <sheetData>
    <row r="1" spans="1:3" ht="18.75">
      <c r="A1" s="54" t="s">
        <v>97</v>
      </c>
      <c r="B1" s="54"/>
      <c r="C1" s="54"/>
    </row>
    <row r="2" spans="1:3">
      <c r="A2" s="21" t="s">
        <v>39</v>
      </c>
      <c r="B2" s="57" t="s">
        <v>152</v>
      </c>
      <c r="C2" s="58"/>
    </row>
    <row r="3" spans="1:3">
      <c r="A3" s="5" t="s">
        <v>1</v>
      </c>
      <c r="B3" s="38" t="str">
        <f>'AUTOS  NOTA 322'!B2:C2</f>
        <v>11001-40-03-036-2022-00289-00</v>
      </c>
      <c r="C3" s="38"/>
    </row>
    <row r="4" spans="1:3">
      <c r="A4" s="5" t="s">
        <v>2</v>
      </c>
      <c r="B4" s="38" t="str">
        <f>'AUTOS  NOTA 322'!B3:C3</f>
        <v>36 CIVIL MUNICIPAL DE BOGOTÁ</v>
      </c>
      <c r="C4" s="38"/>
    </row>
    <row r="5" spans="1:3">
      <c r="A5" s="5" t="s">
        <v>3</v>
      </c>
      <c r="B5" s="38" t="str">
        <f>'AUTOS  NOTA 322'!B4:C4</f>
        <v>COMERCIALIZADORES DE CHATARRA Y MINERALES TC S.A.S</v>
      </c>
      <c r="C5" s="38"/>
    </row>
    <row r="6" spans="1:3">
      <c r="A6" s="5" t="s">
        <v>5</v>
      </c>
      <c r="B6" s="38" t="str">
        <f>'AUTOS  NOTA 322'!B7:C7</f>
        <v>DENYS TRUJILLO PENAGOS (victima directa- 09 de marzo de 1986)</v>
      </c>
      <c r="C6" s="38"/>
    </row>
    <row r="7" spans="1:3">
      <c r="A7" s="5" t="s">
        <v>6</v>
      </c>
      <c r="B7" s="38" t="str">
        <f>'AUTOS  NOTA 322'!B10:C10</f>
        <v>LLAMAMIENTO EN GARANTÍA</v>
      </c>
      <c r="C7" s="38"/>
    </row>
    <row r="8" spans="1:3">
      <c r="A8" s="7" t="s">
        <v>89</v>
      </c>
      <c r="B8" s="38"/>
      <c r="C8" s="38"/>
    </row>
    <row r="9" spans="1:3">
      <c r="A9" s="7" t="s">
        <v>93</v>
      </c>
      <c r="B9" s="91">
        <v>5000000</v>
      </c>
      <c r="C9" s="91"/>
    </row>
    <row r="10" spans="1:3">
      <c r="A10" s="7" t="s">
        <v>98</v>
      </c>
      <c r="B10" s="38"/>
      <c r="C10" s="38"/>
    </row>
    <row r="11" spans="1:3" ht="30">
      <c r="A11" s="7" t="s">
        <v>99</v>
      </c>
      <c r="B11" s="90"/>
      <c r="C11" s="90"/>
    </row>
    <row r="12" spans="1:3" ht="45">
      <c r="A12" s="5" t="s">
        <v>100</v>
      </c>
      <c r="B12" s="38"/>
      <c r="C12" s="38"/>
    </row>
    <row r="13" spans="1:3" ht="45">
      <c r="A13" s="5" t="s">
        <v>101</v>
      </c>
      <c r="B13" s="38"/>
      <c r="C13" s="38"/>
    </row>
    <row r="14" spans="1:3">
      <c r="A14" s="5" t="s">
        <v>102</v>
      </c>
      <c r="B14" s="6"/>
      <c r="C14" s="6"/>
    </row>
    <row r="15" spans="1:3">
      <c r="A15" s="7" t="s">
        <v>103</v>
      </c>
      <c r="B15" s="38"/>
      <c r="C15" s="38"/>
    </row>
    <row r="16" spans="1:3">
      <c r="A16" s="6" t="s">
        <v>104</v>
      </c>
      <c r="B16" s="90"/>
      <c r="C16" s="90"/>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A7ACA29-D021-4F09-AF47-E6CEC6CCC8A3}">
          <x14:formula1>
            <xm:f>Hoja2!$F$1:$F$3</xm:f>
          </x14:formula1>
          <xm:sqref>B8:C8</xm:sqref>
        </x14:dataValidation>
        <x14:dataValidation type="list" allowBlank="1" showInputMessage="1" showErrorMessage="1" xr:uid="{D504EE89-BC6D-46DA-B89F-71371E7786AD}">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2578125" defaultRowHeight="15"/>
  <cols>
    <col min="4" max="4" width="20.140625" bestFit="1" customWidth="1"/>
    <col min="5" max="5" width="42.85546875" bestFit="1" customWidth="1"/>
  </cols>
  <sheetData>
    <row r="1" spans="1:9">
      <c r="A1" s="10" t="s">
        <v>43</v>
      </c>
      <c r="B1" t="s">
        <v>46</v>
      </c>
      <c r="C1" s="10" t="s">
        <v>48</v>
      </c>
      <c r="D1" s="10" t="s">
        <v>105</v>
      </c>
      <c r="E1" s="3" t="s">
        <v>54</v>
      </c>
      <c r="F1" s="2" t="s">
        <v>86</v>
      </c>
      <c r="G1" s="4">
        <v>0</v>
      </c>
      <c r="H1" t="s">
        <v>18</v>
      </c>
      <c r="I1" t="s">
        <v>106</v>
      </c>
    </row>
    <row r="2" spans="1:9">
      <c r="A2" t="s">
        <v>107</v>
      </c>
      <c r="B2" t="s">
        <v>56</v>
      </c>
      <c r="C2" t="s">
        <v>108</v>
      </c>
      <c r="D2" s="2" t="s">
        <v>109</v>
      </c>
      <c r="E2" s="1" t="s">
        <v>110</v>
      </c>
      <c r="F2" s="2" t="s">
        <v>90</v>
      </c>
      <c r="G2" s="4">
        <v>0.7</v>
      </c>
      <c r="H2" t="s">
        <v>19</v>
      </c>
      <c r="I2" t="s">
        <v>111</v>
      </c>
    </row>
    <row r="3" spans="1:9">
      <c r="A3" t="s">
        <v>112</v>
      </c>
      <c r="C3" t="s">
        <v>113</v>
      </c>
      <c r="D3" s="2" t="s">
        <v>114</v>
      </c>
      <c r="E3" s="1" t="s">
        <v>115</v>
      </c>
      <c r="F3" s="2" t="s">
        <v>88</v>
      </c>
      <c r="G3" s="4">
        <v>0.3</v>
      </c>
      <c r="H3" t="s">
        <v>116</v>
      </c>
      <c r="I3" t="s">
        <v>117</v>
      </c>
    </row>
    <row r="4" spans="1:9">
      <c r="A4" t="s">
        <v>118</v>
      </c>
      <c r="C4" t="s">
        <v>49</v>
      </c>
      <c r="E4" s="1" t="s">
        <v>119</v>
      </c>
      <c r="H4" t="s">
        <v>120</v>
      </c>
      <c r="I4" t="s">
        <v>25</v>
      </c>
    </row>
    <row r="5" spans="1:9">
      <c r="A5" t="s">
        <v>121</v>
      </c>
      <c r="E5" s="1" t="s">
        <v>122</v>
      </c>
      <c r="H5" t="s">
        <v>123</v>
      </c>
      <c r="I5" t="s">
        <v>124</v>
      </c>
    </row>
    <row r="6" spans="1:9">
      <c r="E6" s="1" t="s">
        <v>125</v>
      </c>
      <c r="I6" t="s">
        <v>126</v>
      </c>
    </row>
    <row r="7" spans="1:9">
      <c r="E7" s="1" t="s">
        <v>127</v>
      </c>
    </row>
    <row r="8" spans="1:9">
      <c r="E8" s="1" t="s">
        <v>128</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peña</cp:lastModifiedBy>
  <cp:revision/>
  <dcterms:created xsi:type="dcterms:W3CDTF">2020-12-07T14:41:17Z</dcterms:created>
  <dcterms:modified xsi:type="dcterms:W3CDTF">2023-12-11T16:54:10Z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