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FANNY GARCÍA PEDRAZA Y CAMILO FERNÁNDEZ CURREA/"/>
    </mc:Choice>
  </mc:AlternateContent>
  <xr:revisionPtr revIDLastSave="0" documentId="8_{EAB2A1D6-971D-4F35-92F2-CD4336EC4970}" xr6:coauthVersionLast="47" xr6:coauthVersionMax="47" xr10:uidLastSave="{00000000-0000-0000-0000-000000000000}"/>
  <bookViews>
    <workbookView xWindow="-120" yWindow="-120" windowWidth="19440" windowHeight="14880" firstSheet="1" activeTab="5"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<sst xmlns="http://schemas.openxmlformats.org/spreadsheetml/2006/main" count="332" uniqueCount="220">
  <si>
    <t>SOLICITUD DE ANTECEDENTES -ABOGADO EXTERNO-</t>
  </si>
  <si>
    <t>RADICADO(23 DIGITOS)</t>
  </si>
  <si>
    <t>15001315300420200017400</t>
  </si>
  <si>
    <t>JUZGADO</t>
  </si>
  <si>
    <t xml:space="preserve">Juzgado Cuarto (4°) Civil del Circuito de Tunja </t>
  </si>
  <si>
    <t>DEMANDADO</t>
  </si>
  <si>
    <t xml:space="preserve">Luis Guillermo Forero Cuevas </t>
  </si>
  <si>
    <t xml:space="preserve">DEMANDANTE </t>
  </si>
  <si>
    <t>Camilo Fernández Currera (Padre) - Fanny García Pedraza (Madre)</t>
  </si>
  <si>
    <t>TIPO DE VINCULACION COMPAÑÍA</t>
  </si>
  <si>
    <t>LLAMADA EN GARANTIA</t>
  </si>
  <si>
    <t xml:space="preserve">TIPO DE PERJUCIO </t>
  </si>
  <si>
    <t>RCE HOMICIDIO</t>
  </si>
  <si>
    <t>INTERVINIENTE -NOMBRE DE LESIONADO O MUERTO (S) DEL PROCESO</t>
  </si>
  <si>
    <t>Natalia Fernández García (Q.E.P.D.)</t>
  </si>
  <si>
    <t xml:space="preserve">NUMERO DE IDENTIFICACION </t>
  </si>
  <si>
    <t>NUIP 1.014.993.098</t>
  </si>
  <si>
    <t xml:space="preserve">DOMICILIO </t>
  </si>
  <si>
    <t xml:space="preserve">Calle 70 B No. 111 D -35 de Bogotá </t>
  </si>
  <si>
    <t xml:space="preserve">TELEFONO </t>
  </si>
  <si>
    <t>CORREO ELECTRONICO</t>
  </si>
  <si>
    <t>fannygarciapedraza@gmail.com</t>
  </si>
  <si>
    <t xml:space="preserve">ESTADO CIVIL </t>
  </si>
  <si>
    <t>N/A</t>
  </si>
  <si>
    <t xml:space="preserve">FECHA DE NACIMIENTO </t>
  </si>
  <si>
    <t xml:space="preserve">EDAD AL MOMENTO DEL SINIESTRO </t>
  </si>
  <si>
    <t>8 AÑOS</t>
  </si>
  <si>
    <t xml:space="preserve">FECHA DE DEFUNCION </t>
  </si>
  <si>
    <t xml:space="preserve">SITUCION LABORAL </t>
  </si>
  <si>
    <t xml:space="preserve">PROFESION </t>
  </si>
  <si>
    <t xml:space="preserve">INGRESOS NETOS </t>
  </si>
  <si>
    <t>NUMERO DE LESIONADOS Y/O FALLECIDOS  SEGÚN IPAT</t>
  </si>
  <si>
    <t xml:space="preserve">CONDICION </t>
  </si>
  <si>
    <t>Peaton</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</si>
  <si>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</si>
  <si>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</si>
  <si>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</si>
  <si>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</si>
  <si>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18 de agosto de 2018, aproximadamente a las 5:00 p.m., acacio accidente de transito en el cual se vio involucrado el vehículo de placas IMS618 (asegurado) que era conducido por el señor LUIS GUILLERMO FORERO CUEVAS,  y en donde fallecio la menor NATALIA FERNÁNDEZ GARCÍA en calidad de peaton. 
2. El accidente se produjo cuando la menor se desplazaba por la berma en compañía de su padre CAMILO FERNANDEZ CURREA.
3. En el Informe Policial de Accidente de Tránsito no se pudo establecer la causa probable del accidente, por cuanto, el vehículo fue removido.</t>
  </si>
  <si>
    <t>ASEGURADO</t>
  </si>
  <si>
    <t>NIT ASEGURADO</t>
  </si>
  <si>
    <t>PLACA VEHÍCULO ASEGURADO (SI APLICA)</t>
  </si>
  <si>
    <t>IMS618</t>
  </si>
  <si>
    <t>NO. PÓLIZA VINCULADA</t>
  </si>
  <si>
    <t>022180200/0</t>
  </si>
  <si>
    <t>FECHA DE ASIGNACIÓN</t>
  </si>
  <si>
    <t>FECHA DE NOTIFICACIÓN</t>
  </si>
  <si>
    <t>21 DE FEBRERO DE 2025</t>
  </si>
  <si>
    <t>FECHA DE CONTESTACION 
*RECOMENDACIÓN: FECHA MÁXIMA PARA CONTESTAR LA DEMANDA ACORDE A LO ESTIÚLADO EN LA NORMA.</t>
  </si>
  <si>
    <t>CONTESTACIÓN INICIAL: 25 DE ABRIL DE 2022
CONTESTACIÓN REFORMA: 24 DE JULIO DE 2023
CONTESTACIÓN REFORMA LLAMAMIENTO:  7 DE MARZO DE 2025</t>
  </si>
  <si>
    <t>REMISION DE ANTECEDENTES - ABOGADO INTERNO-</t>
  </si>
  <si>
    <t>SINIESTRO - APLICATIVO</t>
  </si>
  <si>
    <t>SINIESTRO 71606323  APL APJ31117</t>
  </si>
  <si>
    <t>Radicado(23 digitos)</t>
  </si>
  <si>
    <t>Juzgado</t>
  </si>
  <si>
    <t>Demandado</t>
  </si>
  <si>
    <t xml:space="preserve">Demandante </t>
  </si>
  <si>
    <t>Tipo de vinculacion compañía</t>
  </si>
  <si>
    <t>INTERVINIENTE</t>
  </si>
  <si>
    <t>PÓLIZA</t>
  </si>
  <si>
    <t>22180200/0</t>
  </si>
  <si>
    <t>AMPARO A AFECTAR</t>
  </si>
  <si>
    <t>RCE HOMICIDIO-LESION</t>
  </si>
  <si>
    <t>VALOR ASEGURADO</t>
  </si>
  <si>
    <t>DEDUCIBLE</t>
  </si>
  <si>
    <t>MODALIDAD</t>
  </si>
  <si>
    <t>OCURRENCIA</t>
  </si>
  <si>
    <t xml:space="preserve">VIGENCIA </t>
  </si>
  <si>
    <t>01/12/2017 HASTA EL 30/11/2018</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</si>
  <si>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</si>
  <si>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</si>
  <si>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</si>
  <si>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</si>
  <si>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</si>
  <si>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</si>
  <si>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</si>
  <si>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</si>
  <si>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</si>
  <si>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</si>
  <si>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</si>
  <si>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</si>
  <si>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Sin reclamación previa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</si>
  <si>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</si>
  <si>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</si>
  <si>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</si>
  <si>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</si>
  <si>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</si>
  <si>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</si>
  <si>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</si>
  <si>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</si>
  <si>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</si>
  <si>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</si>
  <si>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</si>
  <si>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</si>
  <si>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</si>
  <si>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</si>
  <si>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</si>
  <si>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</si>
  <si>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</si>
  <si>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</si>
  <si>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</si>
  <si>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</si>
  <si>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</si>
  <si>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</si>
  <si>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</si>
  <si>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</si>
  <si>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</si>
  <si>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</si>
  <si>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</si>
  <si>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</si>
  <si>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</si>
  <si>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</si>
  <si>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</si>
  <si>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</si>
  <si>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</si>
  <si>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</si>
  <si>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</si>
  <si>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</si>
  <si>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</si>
  <si>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toda vez que, existen elementos de prueba que podrían acreditar la concurrencia de culpas en el accidente materia de litis.
La Póliza de Auto Liviano No. 022180200/0, cuyo asegurado es LUIS GUILLERMO FORERO CUEVAS, presta cobertura material y temporal, de conformidad con los hechos y pretensiones expuestas en el líbelo de la demanda. Frente a la cobertura temporal, debe señalarse que la ocurrencia del accidente de tránsito (18 de agosto de 2018) se encuentra dentro de la delimitación temporal de la Póliza en mención comprendida desde el 1 de diciembre de 2017 hasta el 30 de noviembre de 2018, bajo la modalidad de ocurrencia. Aunado a ello, presta cobertura material en tanto ampara la responsabilidad civil extracontractual, pretensión que se le endilga al extremo pasivo. 
Por otro lado, frente a la responsabilidad del asegurado, debe mencionarse que, si bien en el Informe Policial de Tránsito no atribuye una codificación específica al conductor del vehículo asegurado, lo cierto es que aun cuando se cuenta con el dictamen pericial elaborado por IRS VIAL a petición de la Compañía, este resulta ser inconcluso en tanto los peritos no lograron determinar la velocidad a la que transitaba el vehículo asegurado, así como tampoco consiguieron efectuar un análisis de evitabilidad al no contar con el punto de impacto ni las distancias entre los objetos y actores viales para poder realizar el cálculo. Circunstancia diferente a lo indicado en la experticia aportada por el extremo actor, la cual delimita que el vehículo asegurado conducía por encima de los 80 km/h (entre 92 km/h y 107 km/h), hecho que además fue corroborado por la testigo Leidy Yohana Ramírez. En ese sentido, si bien la causa determinante del accidente fue que la víctima retorno a la vía, causando el accidente, no puede dejarse de lado que la velocidad podría ser tenida en cuenta por el juez para determinar una concurrencia de culpas.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</si>
  <si>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</si>
  <si>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</si>
  <si>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</si>
  <si>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</si>
  <si>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</si>
  <si>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</si>
  <si>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</si>
  <si>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</si>
  <si>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</si>
  <si>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</si>
  <si>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</si>
  <si>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</si>
  <si>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</si>
  <si>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 xml:space="preserve">Como liquidación objetiva de perjuicios se llegó a la suma de $120.000.000. Lo anterior, con base en los siguientes fundamentos jurídicos:
1. Daño Moral: Se tomó como daño moral la suma de $60.000.000 para la señora FANNY GARCIA PEDRAZA y la suma de $60.000.000 para el señor CAMILO FERNÁNDEZ CURREA, padres de la víctima.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$120.000.000. 
2. Deducible: No se descuenta ningún valor por concepto deducible, en tanto en la Póliza no se encuentra pactado un deducible para el amparo de responsabilidad civil extracontractual. </t>
  </si>
  <si>
    <t>Defensa de la Aseguradora: (Enumerar y enunciar las excepciones propuestas demanda y/o llamamiento )</t>
  </si>
  <si>
    <t>FRENTE A LA DEMANDA:
1. EXCEPCIONES PLANTEADAS POR QUIEN FORMULÓ EL LLAMAMIENTO EN GARANTÍA A MI I REPRESENTADA.
2. INEXISTENCIA DE RESPONSABILIDAD DEL DEMANDADO POR ENCONTRARSE CONFIGURADA LA CAUSAL DENOMINADA "HECHO EXCLUSIVO DE LA VÍCTIMA".
3. INEXISTENCIA DE RESPONSABILIDAD A CARGO DEL DEMANDADO POR LA FALTA DE ACREDITACIÓN DEL NEXO CAUSAL.
4. REDUCCIÓN DE LA INDEMNIZACIÓN COMO CONSECUENCIA DE LA INCIDENCIA DE LA CONDUCTA DE LA VÍCTIMA EN LA PRODUCCIÓN DEL DAÑO. 
5. TASACIÓN EXORBITANTE DEL DAÑO MORAL.
6. GENÉRICA O INNOMINADA. 
FRENTE AL LLAMAMIENTO EN GARANTÍA:
1.  PRESCRIPCIÓN DE LAS ACCIONES DERIVADAS DEL CONTRATO DE SEGURO.
2. INEXISTENCIA DE LA OBLIGACIÓN INDEMNIZATORIA, POR CUANTO NO SE HA REALIZADO EL RIESGO ASEGURADO EN LA PÓLIZA DE AUTO LIVIANO No. 022180200/0.
3. RIESGOS EXPRESAMENTE EXCLUIDOS EN LA PÓLIZA DE AUTO LIVIANO No. 022180200/0.
4. CARÁCTER MERAMENTE INDEMNIZATORIO QUE REVISTEN LOS CONTRATOS DE SEGUROS. 
5. EN CUALQUIER CASO, DE NINGUNA FORMA SE PODRÁ EXCEDER EL LÍMITE DEL VALOR ASEGURADO. 
6. GENÉRICA O INNOMINADA.</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</si>
  <si>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</si>
  <si>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</si>
  <si>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</si>
  <si>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</si>
  <si>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</si>
  <si>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</si>
  <si>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</si>
  <si>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</si>
  <si>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</si>
  <si>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</si>
  <si>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</si>
  <si>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</si>
  <si>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</si>
  <si>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</si>
  <si>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</si>
  <si>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</si>
  <si>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</si>
  <si>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</si>
  <si>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</si>
  <si>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</si>
  <si>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</si>
  <si>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</si>
  <si>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</si>
  <si>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</si>
  <si>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</si>
  <si>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</si>
  <si>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</si>
  <si>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</si>
  <si>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</si>
  <si>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</si>
  <si>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</si>
  <si>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</si>
  <si>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</si>
  <si>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</si>
  <si>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</si>
  <si>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</si>
  <si>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</si>
  <si>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</si>
  <si>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</si>
  <si>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</si>
  <si>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</si>
  <si>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</si>
  <si>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</si>
  <si>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</si>
  <si>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</si>
  <si>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</si>
  <si>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</si>
  <si>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 xml:space="preserve">RCE LESIONES </t>
  </si>
  <si>
    <t xml:space="preserve">SI </t>
  </si>
  <si>
    <t>CEDIDO</t>
  </si>
  <si>
    <t>FACULTATIVO</t>
  </si>
  <si>
    <t xml:space="preserve">Objetado por la Compañía </t>
  </si>
  <si>
    <t xml:space="preserve">Ocupado-trabajador cuenta ajena </t>
  </si>
  <si>
    <t xml:space="preserve">Ciclista </t>
  </si>
  <si>
    <t>DEMANDA DIRECTA</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</si>
  <si>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</si>
  <si>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</si>
  <si>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</si>
  <si>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</si>
  <si>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</si>
  <si>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</si>
  <si>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</si>
  <si>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</si>
  <si>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</si>
  <si>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</si>
  <si>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</si>
  <si>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</si>
  <si>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</si>
  <si>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</si>
  <si>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</si>
  <si>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</si>
  <si>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</si>
  <si>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</si>
  <si>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</si>
  <si>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RCC HOMICIDIO-LESION</t>
  </si>
  <si>
    <t xml:space="preserve">Vida/RC medica- aviso de siniestro sin tramite </t>
  </si>
  <si>
    <t>PERDIDA PARCIAL DAÑOS</t>
  </si>
  <si>
    <t>PÉRDIDA PARCIAL HURTO</t>
  </si>
  <si>
    <t>PÉRDIDA TOTAL DAÑOS</t>
  </si>
  <si>
    <t>SUSTRACCIÓN TOTAL</t>
  </si>
  <si>
    <t>NO APLICA</t>
  </si>
  <si>
    <t>71606323 - Apl. 82522</t>
  </si>
  <si>
    <t>Dra. se cargó auto fija fecha audiencia para el miércoles tres (3) del mes de septiembre del año en curso (2025) a la hora de las nueve de la mañana (9:00 a.m.),
- Se necesita representante legal; el doctor ANdrés Pastás tiene disponibilidad para atender la diligencia.
- Se sugiere conciliar, debido a la contingencia probable del proceso.
Por tanto, sugerimos conciliar por el 70% de la liquidación objetivada, es decir por la suma de $84.000.000</t>
  </si>
  <si>
    <t xml:space="preserve">Se autoriza conciliar MAXIMO a $50 mn pago a 20 días habiles. Si se logra acuerdo por favor informar de inmediato para ajustar.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</si>
</sst>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left" vertical="top" wrapText="1"/>
    </xf>
    <xf numFmtId="0" fontId="7" fillId="0" borderId="1" xfId="3" applyBorder="1" applyAlignment="1">
      <alignment horizontal="left" vertical="top" wrapText="1"/>
    </xf>
    <xf numFmtId="0" fontId="0" fillId="0" borderId="1" xfId="0" applyBorder="1" applyAlignment="1">
      <alignment horizontal="justify" vertical="top" wrapText="1"/>
    </xf>
    <xf numFmtId="14" fontId="0" fillId="0" borderId="1" xfId="0" applyNumberFormat="1" applyBorder="1" applyAlignment="1">
      <alignment vertical="top" wrapText="1"/>
    </xf>
    <xf numFmtId="0" fontId="0" fillId="0" borderId="1" xfId="0" applyBorder="1" applyAlignment="1">
      <alignment vertical="top"/>
    </xf>
    <xf numFmtId="0" fontId="0" fillId="0" borderId="1" xfId="0" applyBorder="1" applyAlignment="1">
      <alignment horizontal="left" vertical="top"/>
    </xf>
    <xf numFmtId="3" fontId="0" fillId="0" borderId="1" xfId="0" applyNumberFormat="1" applyBorder="1" applyAlignment="1">
      <alignment horizontal="left"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1"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44" fontId="0" fillId="5" borderId="1" xfId="4"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74</xdr:row>
      <xdr:rowOff>170881</xdr:rowOff>
    </xdr:to>
    <xdr:pic>
      <xdr:nvPicPr>
        <xdr:cNvPr id="2" name="Imagen 1">
          <a:extLst>
            <a:ext uri="{FF2B5EF4-FFF2-40B4-BE49-F238E27FC236}">
              <a16:creationId xmlns:a16="http://schemas.microsoft.com/office/drawing/2014/main" id="{26C45413-C116-47F6-9111-1BCF74170EE5}"/>
            </a:ext>
          </a:extLst>
        </xdr:cNvPr>
        <xdr:cNvPicPr>
          <a:picLocks noChangeAspect="1"/>
        </xdr:cNvPicPr>
      </xdr:nvPicPr>
      <xdr:blipFill>
        <a:blip xmlns:r="http://schemas.openxmlformats.org/officeDocument/2006/relationships" r:embed="rId1"/>
        <a:stretch>
          <a:fillRect/>
        </a:stretch>
      </xdr:blipFill>
      <xdr:spPr>
        <a:xfrm>
          <a:off x="0" y="9550400"/>
          <a:ext cx="11963400" cy="4406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nnygarciapedraz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0" zoomScaleNormal="80" workbookViewId="0">
      <selection activeCell="B25" sqref="B25:C2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8" t="s">
        <v>0</v>
      </c>
      <c r="B1" s="68"/>
      <c r="C1" s="68"/>
    </row>
    <row r="2" spans="1:3" x14ac:dyDescent="0.25">
      <c r="A2" s="5" t="s">
        <v>1</v>
      </c>
      <c r="B2" s="71" t="s">
        <v>2</v>
      </c>
      <c r="C2" s="71"/>
    </row>
    <row r="3" spans="1:3" ht="14.45" customHeight="1" x14ac:dyDescent="0.25">
      <c r="A3" s="5" t="s">
        <v>3</v>
      </c>
      <c r="B3" s="66" t="s">
        <v>4</v>
      </c>
      <c r="C3" s="66"/>
    </row>
    <row r="4" spans="1:3" ht="14.45" customHeight="1" x14ac:dyDescent="0.25">
      <c r="A4" s="5" t="s">
        <v>5</v>
      </c>
      <c r="B4" s="72" t="s">
        <v>6</v>
      </c>
      <c r="C4" s="73"/>
    </row>
    <row r="5" spans="1:3" ht="14.45" customHeight="1" x14ac:dyDescent="0.25">
      <c r="A5" s="5" t="s">
        <v>7</v>
      </c>
      <c r="B5" s="72" t="s">
        <v>8</v>
      </c>
      <c r="C5" s="73"/>
    </row>
    <row r="6" spans="1:3" ht="14.45" customHeight="1" x14ac:dyDescent="0.25">
      <c r="A6" s="5" t="s">
        <v>9</v>
      </c>
      <c r="B6" s="60" t="s">
        <v>10</v>
      </c>
      <c r="C6" s="60"/>
    </row>
    <row r="7" spans="1:3" ht="14.45" customHeight="1" x14ac:dyDescent="0.25">
      <c r="A7" s="25" t="s">
        <v>11</v>
      </c>
      <c r="B7" s="69" t="s">
        <v>12</v>
      </c>
      <c r="C7" s="70"/>
    </row>
    <row r="8" spans="1:3" ht="14.45" customHeight="1" x14ac:dyDescent="0.25">
      <c r="A8" s="26" t="s">
        <v>13</v>
      </c>
      <c r="B8" s="60" t="s">
        <v>14</v>
      </c>
      <c r="C8" s="60"/>
    </row>
    <row r="9" spans="1:3" ht="14.45" customHeight="1" x14ac:dyDescent="0.25">
      <c r="A9" s="26" t="s">
        <v>15</v>
      </c>
      <c r="B9" s="60" t="s">
        <v>16</v>
      </c>
      <c r="C9" s="60"/>
    </row>
    <row r="10" spans="1:3" ht="14.45" customHeight="1" x14ac:dyDescent="0.25">
      <c r="A10" s="26" t="s">
        <v>17</v>
      </c>
      <c r="B10" s="61" t="s">
        <v>18</v>
      </c>
      <c r="C10" s="61"/>
    </row>
    <row r="11" spans="1:3" ht="14.45" customHeight="1" x14ac:dyDescent="0.25">
      <c r="A11" s="27" t="s">
        <v>19</v>
      </c>
      <c r="B11" s="61">
        <v>3164848111</v>
      </c>
      <c r="C11" s="61"/>
    </row>
    <row r="12" spans="1:3" ht="14.45" customHeight="1" x14ac:dyDescent="0.25">
      <c r="A12" s="5" t="s">
        <v>20</v>
      </c>
      <c r="B12" s="62" t="s">
        <v>21</v>
      </c>
      <c r="C12" s="61"/>
    </row>
    <row r="13" spans="1:3" ht="14.45" customHeight="1" x14ac:dyDescent="0.25">
      <c r="A13" s="5" t="s">
        <v>22</v>
      </c>
      <c r="B13" s="60" t="s">
        <v>23</v>
      </c>
      <c r="C13" s="60"/>
    </row>
    <row r="14" spans="1:3" ht="14.45" customHeight="1" x14ac:dyDescent="0.25">
      <c r="A14" s="5" t="s">
        <v>24</v>
      </c>
      <c r="B14" s="59">
        <v>40072</v>
      </c>
      <c r="C14" s="60"/>
    </row>
    <row r="15" spans="1:3" ht="14.45" customHeight="1" x14ac:dyDescent="0.25">
      <c r="A15" s="5" t="s">
        <v>25</v>
      </c>
      <c r="B15" s="60" t="s">
        <v>26</v>
      </c>
      <c r="C15" s="60"/>
    </row>
    <row r="16" spans="1:3" ht="14.45" customHeight="1" x14ac:dyDescent="0.25">
      <c r="A16" s="5" t="s">
        <v>27</v>
      </c>
      <c r="B16" s="59">
        <v>43330</v>
      </c>
      <c r="C16" s="60"/>
    </row>
    <row r="17" spans="1:3" ht="14.45" customHeight="1" x14ac:dyDescent="0.25">
      <c r="A17" s="5" t="s">
        <v>28</v>
      </c>
      <c r="B17" s="60" t="s">
        <v>23</v>
      </c>
      <c r="C17" s="60"/>
    </row>
    <row r="18" spans="1:3" ht="14.45" customHeight="1" x14ac:dyDescent="0.25">
      <c r="A18" s="5" t="s">
        <v>29</v>
      </c>
      <c r="B18" s="60" t="s">
        <v>23</v>
      </c>
      <c r="C18" s="60"/>
    </row>
    <row r="19" spans="1:3" ht="14.45" customHeight="1" x14ac:dyDescent="0.25">
      <c r="A19" s="5" t="s">
        <v>30</v>
      </c>
      <c r="B19" s="60" t="s">
        <v>23</v>
      </c>
      <c r="C19" s="60"/>
    </row>
    <row r="20" spans="1:3" ht="14.45" customHeight="1" x14ac:dyDescent="0.25">
      <c r="A20" s="5" t="s">
        <v>31</v>
      </c>
      <c r="B20" s="60">
        <v>1</v>
      </c>
      <c r="C20" s="60"/>
    </row>
    <row r="21" spans="1:3" ht="14.45" customHeight="1" x14ac:dyDescent="0.25">
      <c r="A21" s="5" t="s">
        <v>32</v>
      </c>
      <c r="B21" s="63" t="s">
        <v>33</v>
      </c>
      <c r="C21" s="63"/>
    </row>
    <row r="22" spans="1:3" ht="14.45" customHeight="1" x14ac:dyDescent="0.25">
      <c r="A22" s="26" t="s">
        <v>34</v>
      </c>
      <c r="B22" s="59">
        <v>43330</v>
      </c>
      <c r="C22" s="60"/>
    </row>
    <row r="23" spans="1:3" ht="14.45" customHeight="1" x14ac:dyDescent="0.25">
      <c r="A23" s="26" t="s">
        <v>35</v>
      </c>
      <c r="B23" s="57" t="s">
        <v>23</v>
      </c>
      <c r="C23" s="58"/>
    </row>
    <row r="24" spans="1:3" ht="14.45" customHeight="1" x14ac:dyDescent="0.25">
      <c r="A24" s="26" t="s">
        <v>36</v>
      </c>
      <c r="B24" s="57" t="s">
        <v>23</v>
      </c>
      <c r="C24" s="58"/>
    </row>
    <row r="25" spans="1:3" x14ac:dyDescent="0.25">
      <c r="A25" s="74" t="s">
        <v>37</v>
      </c>
      <c r="B25" s="55" t="s">
        <v>38</v>
      </c>
      <c r="C25" s="56"/>
    </row>
    <row r="26" spans="1:3" x14ac:dyDescent="0.25">
      <c r="A26" s="74"/>
      <c r="B26" s="56"/>
      <c r="C26" s="56"/>
    </row>
    <row r="27" spans="1:3" ht="81.599999999999994" customHeight="1" x14ac:dyDescent="0.25">
      <c r="A27" s="74"/>
      <c r="B27" s="56"/>
      <c r="C27" s="56"/>
    </row>
    <row r="28" spans="1:3" x14ac:dyDescent="0.25">
      <c r="A28" s="26" t="s">
        <v>39</v>
      </c>
      <c r="B28" s="66" t="s">
        <v>6</v>
      </c>
      <c r="C28" s="66"/>
    </row>
    <row r="29" spans="1:3" x14ac:dyDescent="0.25">
      <c r="A29" s="26" t="s">
        <v>40</v>
      </c>
      <c r="B29" s="67">
        <v>6769513</v>
      </c>
      <c r="C29" s="66"/>
    </row>
    <row r="30" spans="1:3" x14ac:dyDescent="0.25">
      <c r="A30" s="26" t="s">
        <v>41</v>
      </c>
      <c r="B30" s="66" t="s">
        <v>42</v>
      </c>
      <c r="C30" s="66"/>
    </row>
    <row r="31" spans="1:3" x14ac:dyDescent="0.25">
      <c r="A31" s="26" t="s">
        <v>43</v>
      </c>
      <c r="B31" s="66" t="s">
        <v>44</v>
      </c>
      <c r="C31" s="66"/>
    </row>
    <row r="32" spans="1:3" x14ac:dyDescent="0.25">
      <c r="A32" s="26" t="s">
        <v>45</v>
      </c>
      <c r="B32" s="53">
        <v>44628</v>
      </c>
      <c r="C32" s="54"/>
    </row>
    <row r="33" spans="1:3" x14ac:dyDescent="0.25">
      <c r="A33" s="5" t="s">
        <v>46</v>
      </c>
      <c r="B33" s="59" t="s">
        <v>47</v>
      </c>
      <c r="C33" s="59"/>
    </row>
    <row r="34" spans="1:3" ht="45" x14ac:dyDescent="0.25">
      <c r="A34" s="5" t="s">
        <v>48</v>
      </c>
      <c r="B34" s="64" t="s">
        <v>49</v>
      </c>
      <c r="C34" s="6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DC1AF3E3-A0B4-461E-8664-DCB3133FBE2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5" t="s">
        <v>50</v>
      </c>
      <c r="B1" s="75"/>
      <c r="C1" s="75"/>
    </row>
    <row r="2" spans="1:3" ht="15.75" customHeight="1" x14ac:dyDescent="0.25">
      <c r="A2" s="20" t="s">
        <v>51</v>
      </c>
      <c r="B2" s="76" t="s">
        <v>52</v>
      </c>
      <c r="C2" s="77"/>
    </row>
    <row r="3" spans="1:3" s="2" customFormat="1" x14ac:dyDescent="0.25">
      <c r="A3" s="5" t="s">
        <v>53</v>
      </c>
      <c r="B3" s="60" t="str">
        <f>'AUTOS  NOTA 322'!B2:C2</f>
        <v>15001315300420200017400</v>
      </c>
      <c r="C3" s="60"/>
    </row>
    <row r="4" spans="1:3" s="2" customFormat="1" x14ac:dyDescent="0.25">
      <c r="A4" s="5" t="s">
        <v>54</v>
      </c>
      <c r="B4" s="60" t="str">
        <f>'AUTOS  NOTA 322'!B3:C3</f>
        <v xml:space="preserve">Juzgado Cuarto (4°) Civil del Circuito de Tunja </v>
      </c>
      <c r="C4" s="60"/>
    </row>
    <row r="5" spans="1:3" s="2" customFormat="1" x14ac:dyDescent="0.25">
      <c r="A5" s="5" t="s">
        <v>55</v>
      </c>
      <c r="B5" s="60" t="str">
        <f>'AUTOS  NOTA 322'!B4:C4</f>
        <v xml:space="preserve">Luis Guillermo Forero Cuevas </v>
      </c>
      <c r="C5" s="60"/>
    </row>
    <row r="6" spans="1:3" s="2" customFormat="1" x14ac:dyDescent="0.25">
      <c r="A6" s="5" t="s">
        <v>56</v>
      </c>
      <c r="B6" s="60" t="str">
        <f>'AUTOS  NOTA 322'!B5:C5</f>
        <v>Camilo Fernández Currera (Padre) - Fanny García Pedraza (Madre)</v>
      </c>
      <c r="C6" s="60"/>
    </row>
    <row r="7" spans="1:3" s="2" customFormat="1" x14ac:dyDescent="0.25">
      <c r="A7" s="5" t="s">
        <v>57</v>
      </c>
      <c r="B7" s="60" t="str">
        <f>'AUTOS  NOTA 322'!B6:C6</f>
        <v>LLAMADA EN GARANTIA</v>
      </c>
      <c r="C7" s="60"/>
    </row>
    <row r="8" spans="1:3" s="2" customFormat="1" x14ac:dyDescent="0.25">
      <c r="A8" s="29" t="s">
        <v>58</v>
      </c>
      <c r="B8" s="60" t="str">
        <f>'AUTOS  NOTA 322'!B7:C8</f>
        <v>Natalia Fernández García (Q.E.P.D.)</v>
      </c>
      <c r="C8" s="60"/>
    </row>
    <row r="9" spans="1:3" x14ac:dyDescent="0.25">
      <c r="A9" s="20" t="s">
        <v>59</v>
      </c>
      <c r="B9" s="60" t="s">
        <v>60</v>
      </c>
      <c r="C9" s="60"/>
    </row>
    <row r="10" spans="1:3" x14ac:dyDescent="0.25">
      <c r="A10" s="20" t="s">
        <v>61</v>
      </c>
      <c r="B10" s="60" t="s">
        <v>62</v>
      </c>
      <c r="C10" s="60"/>
    </row>
    <row r="11" spans="1:3" x14ac:dyDescent="0.25">
      <c r="A11" s="20" t="s">
        <v>63</v>
      </c>
      <c r="B11" s="90">
        <v>0</v>
      </c>
      <c r="C11" s="91"/>
    </row>
    <row r="12" spans="1:3" x14ac:dyDescent="0.25">
      <c r="A12" s="20" t="s">
        <v>64</v>
      </c>
      <c r="B12" s="90">
        <v>0</v>
      </c>
      <c r="C12" s="91"/>
    </row>
    <row r="13" spans="1:3" x14ac:dyDescent="0.25">
      <c r="A13" s="20" t="s">
        <v>65</v>
      </c>
      <c r="B13" s="69" t="s">
        <v>66</v>
      </c>
      <c r="C13" s="70"/>
    </row>
    <row r="14" spans="1:3" x14ac:dyDescent="0.25">
      <c r="A14" s="20" t="s">
        <v>67</v>
      </c>
      <c r="B14" s="60" t="s">
        <v>68</v>
      </c>
      <c r="C14" s="60"/>
    </row>
    <row r="15" spans="1:3" x14ac:dyDescent="0.25">
      <c r="A15" s="20" t="s">
        <v>69</v>
      </c>
      <c r="B15" s="60" t="s">
        <v>70</v>
      </c>
      <c r="C15" s="60"/>
    </row>
    <row r="16" spans="1:3" x14ac:dyDescent="0.25">
      <c r="A16" s="20" t="s">
        <v>71</v>
      </c>
      <c r="B16" s="60" t="s">
        <v>70</v>
      </c>
      <c r="C16" s="60"/>
    </row>
    <row r="17" spans="1:3" x14ac:dyDescent="0.25">
      <c r="A17" s="92" t="s">
        <v>72</v>
      </c>
      <c r="B17" s="60" t="s">
        <v>73</v>
      </c>
      <c r="C17" s="60"/>
    </row>
    <row r="18" spans="1:3" x14ac:dyDescent="0.25">
      <c r="A18" s="93"/>
      <c r="B18" s="10" t="s">
        <v>74</v>
      </c>
      <c r="C18" s="10" t="s">
        <v>75</v>
      </c>
    </row>
    <row r="19" spans="1:3" x14ac:dyDescent="0.25">
      <c r="A19" s="93"/>
      <c r="B19" s="6" t="s">
        <v>76</v>
      </c>
      <c r="C19" s="6"/>
    </row>
    <row r="20" spans="1:3" x14ac:dyDescent="0.25">
      <c r="A20" s="93"/>
      <c r="B20" s="6"/>
      <c r="C20" s="6"/>
    </row>
    <row r="21" spans="1:3" x14ac:dyDescent="0.25">
      <c r="A21" s="94"/>
      <c r="B21" s="6"/>
      <c r="C21" s="6"/>
    </row>
    <row r="22" spans="1:3" x14ac:dyDescent="0.25">
      <c r="A22" s="20" t="s">
        <v>77</v>
      </c>
      <c r="B22" s="60" t="s">
        <v>78</v>
      </c>
      <c r="C22" s="60"/>
    </row>
    <row r="23" spans="1:3" x14ac:dyDescent="0.25">
      <c r="A23" s="20" t="s">
        <v>79</v>
      </c>
      <c r="B23" s="95" t="s">
        <v>78</v>
      </c>
      <c r="C23" s="96"/>
    </row>
    <row r="24" spans="1:3" x14ac:dyDescent="0.25">
      <c r="A24" s="20" t="s">
        <v>80</v>
      </c>
      <c r="B24" s="60" t="s">
        <v>81</v>
      </c>
      <c r="C24" s="60"/>
    </row>
    <row r="25" spans="1:3" x14ac:dyDescent="0.25">
      <c r="A25" s="20" t="s">
        <v>82</v>
      </c>
      <c r="B25" s="60" t="s">
        <v>78</v>
      </c>
      <c r="C25" s="60"/>
    </row>
    <row r="26" spans="1:3" x14ac:dyDescent="0.25">
      <c r="A26" s="20" t="s">
        <v>83</v>
      </c>
      <c r="B26" s="60">
        <v>0</v>
      </c>
      <c r="C26" s="60"/>
    </row>
    <row r="27" spans="1:3" x14ac:dyDescent="0.25">
      <c r="A27" s="19" t="s">
        <v>84</v>
      </c>
      <c r="B27" s="60" t="s">
        <v>78</v>
      </c>
      <c r="C27" s="60"/>
    </row>
    <row r="28" spans="1:3" x14ac:dyDescent="0.25">
      <c r="A28" s="78" t="s">
        <v>85</v>
      </c>
      <c r="B28" s="78"/>
      <c r="C28" s="78"/>
    </row>
    <row r="29" spans="1:3" x14ac:dyDescent="0.25">
      <c r="A29" s="88" t="s">
        <v>86</v>
      </c>
      <c r="B29" s="89"/>
      <c r="C29" s="11" t="s">
        <v>87</v>
      </c>
    </row>
    <row r="30" spans="1:3" x14ac:dyDescent="0.25">
      <c r="A30" s="88" t="s">
        <v>88</v>
      </c>
      <c r="B30" s="89"/>
      <c r="C30" s="11" t="s">
        <v>87</v>
      </c>
    </row>
    <row r="31" spans="1:3" x14ac:dyDescent="0.25">
      <c r="A31" s="88" t="s">
        <v>89</v>
      </c>
      <c r="B31" s="89"/>
      <c r="C31" s="12" t="s">
        <v>87</v>
      </c>
    </row>
    <row r="32" spans="1:3" x14ac:dyDescent="0.25">
      <c r="A32" s="88" t="s">
        <v>90</v>
      </c>
      <c r="B32" s="89"/>
      <c r="C32" s="11" t="s">
        <v>87</v>
      </c>
    </row>
    <row r="33" spans="1:3" x14ac:dyDescent="0.25">
      <c r="A33" s="88" t="s">
        <v>91</v>
      </c>
      <c r="B33" s="89"/>
      <c r="C33" s="11"/>
    </row>
    <row r="34" spans="1:3" x14ac:dyDescent="0.25">
      <c r="A34" s="88" t="s">
        <v>92</v>
      </c>
      <c r="B34" s="89"/>
      <c r="C34" s="13"/>
    </row>
    <row r="35" spans="1:3" x14ac:dyDescent="0.25">
      <c r="A35" s="79" t="s">
        <v>93</v>
      </c>
      <c r="B35" s="80"/>
      <c r="C35" s="14"/>
    </row>
    <row r="36" spans="1:3" x14ac:dyDescent="0.25">
      <c r="A36" s="79" t="s">
        <v>94</v>
      </c>
      <c r="B36" s="80"/>
      <c r="C36" s="15"/>
    </row>
    <row r="37" spans="1:3" x14ac:dyDescent="0.25">
      <c r="A37" s="81" t="s">
        <v>95</v>
      </c>
      <c r="B37" s="82"/>
      <c r="C37" s="15"/>
    </row>
    <row r="38" spans="1:3" x14ac:dyDescent="0.25">
      <c r="A38" s="83"/>
      <c r="B38" s="84"/>
      <c r="C38" s="15"/>
    </row>
    <row r="39" spans="1:3" x14ac:dyDescent="0.25">
      <c r="A39" s="85"/>
      <c r="B39" s="86"/>
      <c r="C39" s="15"/>
    </row>
    <row r="40" spans="1:3" x14ac:dyDescent="0.25">
      <c r="A40" s="87" t="s">
        <v>96</v>
      </c>
      <c r="B40" s="87"/>
      <c r="C40" s="87"/>
    </row>
    <row r="41" spans="1:3" x14ac:dyDescent="0.25">
      <c r="A41" s="17" t="s">
        <v>97</v>
      </c>
      <c r="B41" s="18"/>
      <c r="C41" s="15" t="s">
        <v>87</v>
      </c>
    </row>
    <row r="42" spans="1:3" x14ac:dyDescent="0.25">
      <c r="A42" s="79" t="s">
        <v>98</v>
      </c>
      <c r="B42" s="80"/>
      <c r="C42" s="15"/>
    </row>
    <row r="43" spans="1:3" x14ac:dyDescent="0.25">
      <c r="A43" s="79" t="s">
        <v>99</v>
      </c>
      <c r="B43" s="80"/>
      <c r="C43" s="15" t="s">
        <v>87</v>
      </c>
    </row>
    <row r="44" spans="1:3" x14ac:dyDescent="0.25">
      <c r="A44" s="17" t="s">
        <v>100</v>
      </c>
      <c r="B44" s="18"/>
      <c r="C44" s="15"/>
    </row>
    <row r="45" spans="1:3" x14ac:dyDescent="0.25">
      <c r="A45" s="17" t="s">
        <v>101</v>
      </c>
      <c r="B45" s="18"/>
      <c r="C45" s="15"/>
    </row>
    <row r="46" spans="1:3" x14ac:dyDescent="0.25">
      <c r="A46" s="79" t="s">
        <v>102</v>
      </c>
      <c r="B46" s="80"/>
      <c r="C46" s="15"/>
    </row>
    <row r="47" spans="1:3" x14ac:dyDescent="0.25">
      <c r="A47" s="17" t="s">
        <v>103</v>
      </c>
      <c r="B47" s="16"/>
      <c r="C47" s="15"/>
    </row>
    <row r="48" spans="1:3" x14ac:dyDescent="0.25">
      <c r="A48" s="79" t="s">
        <v>104</v>
      </c>
      <c r="B48" s="80"/>
      <c r="C48" s="15"/>
    </row>
    <row r="49" spans="1:3" x14ac:dyDescent="0.25">
      <c r="A49" s="79" t="s">
        <v>105</v>
      </c>
      <c r="B49" s="80"/>
      <c r="C49" s="15"/>
    </row>
    <row r="50" spans="1:3" x14ac:dyDescent="0.25">
      <c r="A50" s="79" t="s">
        <v>95</v>
      </c>
      <c r="B50" s="8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5" zoomScale="70" zoomScaleNormal="70" workbookViewId="0">
      <selection activeCell="A41" sqref="A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1" t="s">
        <v>106</v>
      </c>
      <c r="B1" s="101"/>
      <c r="C1" s="101"/>
    </row>
    <row r="2" spans="1:9" ht="15" customHeight="1" x14ac:dyDescent="0.25">
      <c r="A2" s="33" t="s">
        <v>51</v>
      </c>
      <c r="B2" s="102" t="str">
        <f>'AUTOS NOTA 321'!B2:C2</f>
        <v>SINIESTRO 71606323  APL APJ31117</v>
      </c>
      <c r="C2" s="103"/>
    </row>
    <row r="3" spans="1:9" x14ac:dyDescent="0.25">
      <c r="A3" s="34" t="s">
        <v>53</v>
      </c>
      <c r="B3" s="106" t="str">
        <f>'AUTOS  NOTA 322'!B2:C2</f>
        <v>15001315300420200017400</v>
      </c>
      <c r="C3" s="106"/>
    </row>
    <row r="4" spans="1:9" x14ac:dyDescent="0.25">
      <c r="A4" s="34" t="s">
        <v>54</v>
      </c>
      <c r="B4" s="106" t="str">
        <f>'AUTOS  NOTA 322'!B3:C3</f>
        <v xml:space="preserve">Juzgado Cuarto (4°) Civil del Circuito de Tunja </v>
      </c>
      <c r="C4" s="106"/>
    </row>
    <row r="5" spans="1:9" x14ac:dyDescent="0.25">
      <c r="A5" s="34" t="s">
        <v>55</v>
      </c>
      <c r="B5" s="106" t="str">
        <f>'AUTOS  NOTA 322'!B4:C4</f>
        <v xml:space="preserve">Luis Guillermo Forero Cuevas </v>
      </c>
      <c r="C5" s="106"/>
    </row>
    <row r="6" spans="1:9" ht="15" customHeight="1" x14ac:dyDescent="0.25">
      <c r="A6" s="34" t="s">
        <v>56</v>
      </c>
      <c r="B6" s="106" t="str">
        <f>'AUTOS  NOTA 322'!B5:C5</f>
        <v>Camilo Fernández Currera (Padre) - Fanny García Pedraza (Madre)</v>
      </c>
      <c r="C6" s="106"/>
    </row>
    <row r="7" spans="1:9" x14ac:dyDescent="0.25">
      <c r="A7" s="34" t="s">
        <v>57</v>
      </c>
      <c r="B7" s="106" t="str">
        <f>'AUTOS  NOTA 322'!B6:C6</f>
        <v>LLAMADA EN GARANTIA</v>
      </c>
      <c r="C7" s="106"/>
    </row>
    <row r="8" spans="1:9" x14ac:dyDescent="0.25">
      <c r="A8" s="36" t="s">
        <v>58</v>
      </c>
      <c r="B8" s="106" t="str">
        <f>'AUTOS  NOTA 322'!B7:C8</f>
        <v>Natalia Fernández García (Q.E.P.D.)</v>
      </c>
      <c r="C8" s="106"/>
    </row>
    <row r="9" spans="1:9" x14ac:dyDescent="0.25">
      <c r="A9" s="34" t="s">
        <v>107</v>
      </c>
      <c r="B9" s="99">
        <f>SUM(C11,C12,C14,C15,C17)</f>
        <v>200000000</v>
      </c>
      <c r="C9" s="100"/>
    </row>
    <row r="10" spans="1:9" x14ac:dyDescent="0.25">
      <c r="A10" s="107" t="s">
        <v>108</v>
      </c>
      <c r="B10" s="104" t="s">
        <v>109</v>
      </c>
      <c r="C10" s="105"/>
    </row>
    <row r="11" spans="1:9" x14ac:dyDescent="0.25">
      <c r="A11" s="107"/>
      <c r="B11" s="35" t="s">
        <v>110</v>
      </c>
      <c r="C11" s="30"/>
    </row>
    <row r="12" spans="1:9" x14ac:dyDescent="0.25">
      <c r="A12" s="107"/>
      <c r="B12" s="35" t="s">
        <v>111</v>
      </c>
      <c r="C12" s="30"/>
    </row>
    <row r="13" spans="1:9" x14ac:dyDescent="0.25">
      <c r="A13" s="107"/>
      <c r="B13" s="104"/>
      <c r="C13" s="105"/>
    </row>
    <row r="14" spans="1:9" x14ac:dyDescent="0.25">
      <c r="A14" s="107"/>
      <c r="B14" s="35" t="s">
        <v>112</v>
      </c>
      <c r="C14" s="38">
        <v>200000000</v>
      </c>
    </row>
    <row r="15" spans="1:9" x14ac:dyDescent="0.25">
      <c r="A15" s="107"/>
      <c r="B15" s="35" t="s">
        <v>113</v>
      </c>
      <c r="C15" s="38"/>
      <c r="E15" s="41" t="s">
        <v>114</v>
      </c>
      <c r="F15" s="42">
        <v>0.7</v>
      </c>
    </row>
    <row r="16" spans="1:9" x14ac:dyDescent="0.25">
      <c r="A16" s="107"/>
      <c r="B16" s="104" t="s">
        <v>115</v>
      </c>
      <c r="C16" s="105"/>
      <c r="E16" s="41" t="s">
        <v>116</v>
      </c>
      <c r="F16" s="43">
        <v>0.3</v>
      </c>
      <c r="I16" s="44"/>
    </row>
    <row r="17" spans="1:9" x14ac:dyDescent="0.25">
      <c r="A17" s="107"/>
      <c r="B17" s="35"/>
      <c r="C17" s="39"/>
      <c r="F17" s="45"/>
      <c r="I17" s="44"/>
    </row>
    <row r="18" spans="1:9" ht="23.25" customHeight="1" x14ac:dyDescent="0.25">
      <c r="A18" s="37" t="s">
        <v>117</v>
      </c>
      <c r="B18" s="102" t="s">
        <v>114</v>
      </c>
      <c r="C18" s="103"/>
    </row>
    <row r="19" spans="1:9" ht="30" x14ac:dyDescent="0.25">
      <c r="A19" s="34" t="s">
        <v>118</v>
      </c>
      <c r="B19" s="115" t="s">
        <v>119</v>
      </c>
      <c r="C19" s="116"/>
    </row>
    <row r="20" spans="1:9" ht="15" customHeight="1" x14ac:dyDescent="0.25">
      <c r="A20" s="46" t="s">
        <v>120</v>
      </c>
      <c r="B20" s="112">
        <f>((C22+C23+C25+C26+C30+C28+C32+C34+C29+C33)-C37-C38)*C36*C39</f>
        <v>120000000</v>
      </c>
      <c r="C20" s="112"/>
    </row>
    <row r="21" spans="1:9" x14ac:dyDescent="0.25">
      <c r="A21" s="37" t="s">
        <v>121</v>
      </c>
      <c r="B21" s="117" t="s">
        <v>109</v>
      </c>
      <c r="C21" s="118"/>
    </row>
    <row r="22" spans="1:9" x14ac:dyDescent="0.25">
      <c r="A22" s="110"/>
      <c r="B22" s="35" t="s">
        <v>110</v>
      </c>
      <c r="C22" s="30"/>
    </row>
    <row r="23" spans="1:9" x14ac:dyDescent="0.25">
      <c r="A23" s="111"/>
      <c r="B23" s="35" t="s">
        <v>111</v>
      </c>
      <c r="C23" s="30">
        <v>0</v>
      </c>
    </row>
    <row r="24" spans="1:9" x14ac:dyDescent="0.25">
      <c r="A24" s="111"/>
      <c r="B24" s="104" t="s">
        <v>122</v>
      </c>
      <c r="C24" s="105"/>
    </row>
    <row r="25" spans="1:9" x14ac:dyDescent="0.25">
      <c r="A25" s="111"/>
      <c r="B25" s="35" t="s">
        <v>112</v>
      </c>
      <c r="C25" s="30">
        <v>120000000</v>
      </c>
    </row>
    <row r="26" spans="1:9" ht="29.1" customHeight="1" x14ac:dyDescent="0.25">
      <c r="A26" s="111"/>
      <c r="B26" s="35" t="s">
        <v>123</v>
      </c>
      <c r="C26" s="30">
        <v>0</v>
      </c>
    </row>
    <row r="27" spans="1:9" x14ac:dyDescent="0.25">
      <c r="A27" s="111"/>
      <c r="B27" s="104" t="s">
        <v>124</v>
      </c>
      <c r="C27" s="105"/>
    </row>
    <row r="28" spans="1:9" x14ac:dyDescent="0.25">
      <c r="A28" s="111"/>
      <c r="B28" s="35" t="s">
        <v>125</v>
      </c>
      <c r="C28" s="30">
        <v>0</v>
      </c>
    </row>
    <row r="29" spans="1:9" x14ac:dyDescent="0.25">
      <c r="A29" s="111"/>
      <c r="B29" s="35" t="s">
        <v>110</v>
      </c>
      <c r="C29" s="30"/>
    </row>
    <row r="30" spans="1:9" x14ac:dyDescent="0.25">
      <c r="A30" s="111"/>
      <c r="B30" s="35" t="s">
        <v>111</v>
      </c>
      <c r="C30" s="30">
        <v>0</v>
      </c>
    </row>
    <row r="31" spans="1:9" x14ac:dyDescent="0.25">
      <c r="A31" s="111"/>
      <c r="B31" s="104" t="s">
        <v>126</v>
      </c>
      <c r="C31" s="105"/>
    </row>
    <row r="32" spans="1:9" x14ac:dyDescent="0.25">
      <c r="A32" s="111"/>
      <c r="B32" s="35"/>
      <c r="C32" s="30"/>
    </row>
    <row r="33" spans="1:3" x14ac:dyDescent="0.25">
      <c r="A33" s="111"/>
      <c r="B33" s="35" t="s">
        <v>110</v>
      </c>
      <c r="C33" s="30">
        <v>0</v>
      </c>
    </row>
    <row r="34" spans="1:3" x14ac:dyDescent="0.25">
      <c r="A34" s="111"/>
      <c r="B34" s="35" t="s">
        <v>111</v>
      </c>
      <c r="C34" s="30">
        <v>0</v>
      </c>
    </row>
    <row r="35" spans="1:3" x14ac:dyDescent="0.25">
      <c r="A35" s="111"/>
      <c r="B35" s="104" t="s">
        <v>127</v>
      </c>
      <c r="C35" s="105"/>
    </row>
    <row r="36" spans="1:3" x14ac:dyDescent="0.25">
      <c r="A36" s="111"/>
      <c r="B36" s="35" t="s">
        <v>128</v>
      </c>
      <c r="C36" s="31">
        <v>1</v>
      </c>
    </row>
    <row r="37" spans="1:3" x14ac:dyDescent="0.25">
      <c r="A37" s="111"/>
      <c r="B37" s="35" t="s">
        <v>64</v>
      </c>
      <c r="C37" s="32">
        <v>0</v>
      </c>
    </row>
    <row r="38" spans="1:3" x14ac:dyDescent="0.25">
      <c r="A38" s="111"/>
      <c r="B38" s="35" t="s">
        <v>129</v>
      </c>
      <c r="C38" s="32"/>
    </row>
    <row r="39" spans="1:3" x14ac:dyDescent="0.25">
      <c r="A39" s="111"/>
      <c r="B39" s="35" t="s">
        <v>130</v>
      </c>
      <c r="C39" s="31">
        <v>1</v>
      </c>
    </row>
    <row r="40" spans="1:3" x14ac:dyDescent="0.25">
      <c r="A40" s="47" t="s">
        <v>131</v>
      </c>
      <c r="B40" s="112">
        <f>IFERROR(B20*(VLOOKUP(B18,E15:F17,2,0)),16666)</f>
        <v>84000000</v>
      </c>
      <c r="C40" s="112"/>
    </row>
    <row r="41" spans="1:3" ht="93" customHeight="1" x14ac:dyDescent="0.25">
      <c r="A41" s="34" t="s">
        <v>132</v>
      </c>
      <c r="B41" s="113" t="s">
        <v>133</v>
      </c>
      <c r="C41" s="114"/>
    </row>
    <row r="42" spans="1:3" ht="211.5" customHeight="1" x14ac:dyDescent="0.25">
      <c r="A42" s="34" t="s">
        <v>134</v>
      </c>
      <c r="B42" s="108" t="s">
        <v>135</v>
      </c>
      <c r="C42" s="109"/>
    </row>
    <row r="45" spans="1:3" ht="26.25" x14ac:dyDescent="0.25">
      <c r="A45" s="97" t="s">
        <v>136</v>
      </c>
      <c r="B45" s="97"/>
      <c r="C45" s="97"/>
    </row>
    <row r="46" spans="1:3" x14ac:dyDescent="0.25">
      <c r="A46" s="98" t="s">
        <v>137</v>
      </c>
      <c r="B46" s="98"/>
      <c r="C46" s="98"/>
    </row>
    <row r="47" spans="1:3" x14ac:dyDescent="0.25">
      <c r="A47" s="48" t="s">
        <v>138</v>
      </c>
      <c r="B47" s="48" t="s">
        <v>139</v>
      </c>
      <c r="C47" s="49" t="s">
        <v>140</v>
      </c>
    </row>
    <row r="48" spans="1:3" ht="27" x14ac:dyDescent="0.25">
      <c r="A48" s="50" t="s">
        <v>141</v>
      </c>
      <c r="B48" s="51" t="s">
        <v>78</v>
      </c>
      <c r="C48" s="50" t="s">
        <v>142</v>
      </c>
    </row>
    <row r="49" spans="1:3" ht="40.5" x14ac:dyDescent="0.25">
      <c r="A49" s="50" t="s">
        <v>143</v>
      </c>
      <c r="B49" s="51" t="s">
        <v>78</v>
      </c>
      <c r="C49" s="50" t="s">
        <v>144</v>
      </c>
    </row>
    <row r="50" spans="1:3" ht="27" x14ac:dyDescent="0.25">
      <c r="A50" s="50" t="s">
        <v>145</v>
      </c>
      <c r="B50" s="51" t="s">
        <v>78</v>
      </c>
      <c r="C50" s="50" t="s">
        <v>146</v>
      </c>
    </row>
    <row r="51" spans="1:3" x14ac:dyDescent="0.25">
      <c r="A51" s="50" t="s">
        <v>147</v>
      </c>
      <c r="B51" s="51" t="s">
        <v>78</v>
      </c>
      <c r="C51" s="50" t="s">
        <v>148</v>
      </c>
    </row>
    <row r="52" spans="1:3" x14ac:dyDescent="0.25">
      <c r="A52" s="50" t="s">
        <v>149</v>
      </c>
      <c r="B52" s="51" t="s">
        <v>78</v>
      </c>
      <c r="C52" s="52"/>
    </row>
    <row r="53" spans="1:3" x14ac:dyDescent="0.25">
      <c r="A53" s="50" t="s">
        <v>150</v>
      </c>
      <c r="B53" s="51" t="s">
        <v>78</v>
      </c>
      <c r="C53" s="50" t="s">
        <v>151</v>
      </c>
    </row>
    <row r="54" spans="1:3" ht="27" x14ac:dyDescent="0.25">
      <c r="A54" s="50" t="s">
        <v>152</v>
      </c>
      <c r="B54" s="51" t="s">
        <v>78</v>
      </c>
      <c r="C54" s="50" t="s">
        <v>153</v>
      </c>
    </row>
    <row r="55" spans="1:3" x14ac:dyDescent="0.25">
      <c r="A55" s="50" t="s">
        <v>154</v>
      </c>
      <c r="B55" s="51" t="s">
        <v>78</v>
      </c>
      <c r="C55" s="52" t="s">
        <v>155</v>
      </c>
    </row>
    <row r="56" spans="1:3" ht="27" x14ac:dyDescent="0.25">
      <c r="A56" s="50" t="s">
        <v>156</v>
      </c>
      <c r="B56" s="51" t="s">
        <v>78</v>
      </c>
      <c r="C56" s="52" t="s">
        <v>157</v>
      </c>
    </row>
    <row r="57" spans="1:3" ht="27" x14ac:dyDescent="0.25">
      <c r="A57" s="50" t="s">
        <v>158</v>
      </c>
      <c r="B57" s="51" t="s">
        <v>78</v>
      </c>
      <c r="C57" s="52" t="s">
        <v>159</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5" t="s">
        <v>160</v>
      </c>
      <c r="B1" s="75"/>
      <c r="C1" s="75"/>
    </row>
    <row r="2" spans="1:3" x14ac:dyDescent="0.25">
      <c r="A2" s="20" t="s">
        <v>51</v>
      </c>
      <c r="B2" s="95" t="str">
        <f>'AUTOS NOTA 324-478'!B2:C2</f>
        <v>SINIESTRO 71606323  APL APJ31117</v>
      </c>
      <c r="C2" s="96"/>
    </row>
    <row r="3" spans="1:3" x14ac:dyDescent="0.25">
      <c r="A3" s="5" t="s">
        <v>53</v>
      </c>
      <c r="B3" s="60" t="str">
        <f>'AUTOS  NOTA 322'!B2:C2</f>
        <v>15001315300420200017400</v>
      </c>
      <c r="C3" s="60"/>
    </row>
    <row r="4" spans="1:3" x14ac:dyDescent="0.25">
      <c r="A4" s="5" t="s">
        <v>54</v>
      </c>
      <c r="B4" s="60" t="str">
        <f>'AUTOS  NOTA 322'!B3:C3</f>
        <v xml:space="preserve">Juzgado Cuarto (4°) Civil del Circuito de Tunja </v>
      </c>
      <c r="C4" s="60"/>
    </row>
    <row r="5" spans="1:3" x14ac:dyDescent="0.25">
      <c r="A5" s="5" t="s">
        <v>55</v>
      </c>
      <c r="B5" s="60" t="str">
        <f>'AUTOS  NOTA 322'!B4:C4</f>
        <v xml:space="preserve">Luis Guillermo Forero Cuevas </v>
      </c>
      <c r="C5" s="60"/>
    </row>
    <row r="6" spans="1:3" ht="15" customHeight="1" x14ac:dyDescent="0.25">
      <c r="A6" s="5" t="s">
        <v>56</v>
      </c>
      <c r="B6" s="60" t="str">
        <f>'AUTOS  NOTA 322'!B5:C5</f>
        <v>Camilo Fernández Currera (Padre) - Fanny García Pedraza (Madre)</v>
      </c>
      <c r="C6" s="60"/>
    </row>
    <row r="7" spans="1:3" ht="15" customHeight="1" x14ac:dyDescent="0.25">
      <c r="A7" s="5" t="s">
        <v>57</v>
      </c>
      <c r="B7" s="60" t="str">
        <f>'AUTOS  NOTA 322'!B6:C6</f>
        <v>LLAMADA EN GARANTIA</v>
      </c>
      <c r="C7" s="60"/>
    </row>
    <row r="8" spans="1:3" ht="15" customHeight="1" x14ac:dyDescent="0.25">
      <c r="A8" s="29" t="s">
        <v>58</v>
      </c>
      <c r="B8" s="60" t="str">
        <f>'AUTOS  NOTA 322'!B7:C8</f>
        <v>Natalia Fernández García (Q.E.P.D.)</v>
      </c>
      <c r="C8" s="60"/>
    </row>
    <row r="9" spans="1:3" ht="18.95" customHeight="1" x14ac:dyDescent="0.25">
      <c r="A9" s="5" t="s">
        <v>161</v>
      </c>
      <c r="B9" s="60" t="s">
        <v>114</v>
      </c>
      <c r="C9" s="60"/>
    </row>
    <row r="10" spans="1:3" x14ac:dyDescent="0.25">
      <c r="A10" s="7" t="s">
        <v>121</v>
      </c>
      <c r="B10" s="121">
        <f>'AUTOS NOTA 324-478'!B20:C20</f>
        <v>120000000</v>
      </c>
      <c r="C10" s="121"/>
    </row>
    <row r="11" spans="1:3" x14ac:dyDescent="0.25">
      <c r="A11" s="7" t="s">
        <v>162</v>
      </c>
      <c r="B11" s="122">
        <f>'AUTOS NOTA 324-478'!B40:C40</f>
        <v>84000000</v>
      </c>
      <c r="C11" s="60"/>
    </row>
    <row r="12" spans="1:3" ht="30" x14ac:dyDescent="0.25">
      <c r="A12" s="7" t="s">
        <v>163</v>
      </c>
      <c r="B12" s="119"/>
      <c r="C12" s="120"/>
    </row>
    <row r="13" spans="1:3" ht="45" x14ac:dyDescent="0.25">
      <c r="A13" s="5" t="s">
        <v>164</v>
      </c>
      <c r="B13" s="60"/>
      <c r="C13" s="60"/>
    </row>
    <row r="14" spans="1:3" ht="45" x14ac:dyDescent="0.25">
      <c r="A14" s="5" t="s">
        <v>165</v>
      </c>
      <c r="B14" s="60"/>
      <c r="C14" s="60"/>
    </row>
    <row r="15" spans="1:3" x14ac:dyDescent="0.25">
      <c r="A15" s="5" t="s">
        <v>166</v>
      </c>
      <c r="B15" s="6"/>
      <c r="C15" s="6"/>
    </row>
    <row r="16" spans="1:3" x14ac:dyDescent="0.25">
      <c r="A16" s="7" t="s">
        <v>167</v>
      </c>
      <c r="B16" s="60"/>
      <c r="C16" s="60"/>
    </row>
    <row r="17" spans="1:3" x14ac:dyDescent="0.25">
      <c r="A17" s="6" t="s">
        <v>168</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tabSelected="1" workbookViewId="0">
      <selection activeCell="B6" sqref="B6:C6"/>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5" t="s">
        <v>169</v>
      </c>
      <c r="B1" s="75"/>
      <c r="C1" s="75"/>
    </row>
    <row r="2" spans="1:3" x14ac:dyDescent="0.25">
      <c r="A2" s="40" t="s">
        <v>51</v>
      </c>
      <c r="B2" s="95" t="s">
        <v>217</v>
      </c>
      <c r="C2" s="96"/>
    </row>
    <row r="3" spans="1:3" x14ac:dyDescent="0.25">
      <c r="A3" s="5" t="s">
        <v>53</v>
      </c>
      <c r="B3" s="60" t="str">
        <f>'AUTOS  NOTA 322'!B2:C2</f>
        <v>15001315300420200017400</v>
      </c>
      <c r="C3" s="60"/>
    </row>
    <row r="4" spans="1:3" x14ac:dyDescent="0.25">
      <c r="A4" s="5" t="s">
        <v>54</v>
      </c>
      <c r="B4" s="60" t="str">
        <f>'AUTOS  NOTA 322'!B3:C3</f>
        <v xml:space="preserve">Juzgado Cuarto (4°) Civil del Circuito de Tunja </v>
      </c>
      <c r="C4" s="60"/>
    </row>
    <row r="5" spans="1:3" x14ac:dyDescent="0.25">
      <c r="A5" s="5" t="s">
        <v>55</v>
      </c>
      <c r="B5" s="60" t="str">
        <f>'AUTOS  NOTA 322'!B4:C4</f>
        <v xml:space="preserve">Luis Guillermo Forero Cuevas </v>
      </c>
      <c r="C5" s="60"/>
    </row>
    <row r="6" spans="1:3" x14ac:dyDescent="0.25">
      <c r="A6" s="5" t="s">
        <v>56</v>
      </c>
      <c r="B6" s="60" t="str">
        <f>'AUTOS  NOTA 322'!B5:C5</f>
        <v>Camilo Fernández Currera (Padre) - Fanny García Pedraza (Madre)</v>
      </c>
      <c r="C6" s="60"/>
    </row>
    <row r="7" spans="1:3" x14ac:dyDescent="0.25">
      <c r="A7" s="5" t="s">
        <v>57</v>
      </c>
      <c r="B7" s="60" t="str">
        <f>'AUTOS  NOTA 322'!B6:C6</f>
        <v>LLAMADA EN GARANTIA</v>
      </c>
      <c r="C7" s="60"/>
    </row>
    <row r="8" spans="1:3" x14ac:dyDescent="0.25">
      <c r="A8" s="5" t="s">
        <v>161</v>
      </c>
      <c r="B8" s="60" t="str">
        <f>'AUTOS NOTA 324-478'!B18:C18</f>
        <v>PROBABLE</v>
      </c>
      <c r="C8" s="60"/>
    </row>
    <row r="9" spans="1:3" x14ac:dyDescent="0.25">
      <c r="A9" s="7" t="s">
        <v>121</v>
      </c>
      <c r="B9" s="121">
        <f>'AUTOS NOTA 324-478'!B20:C20</f>
        <v>120000000</v>
      </c>
      <c r="C9" s="121"/>
    </row>
    <row r="10" spans="1:3" ht="24" customHeight="1" x14ac:dyDescent="0.25">
      <c r="A10" s="5" t="s">
        <v>170</v>
      </c>
      <c r="B10" s="123">
        <v>84000000</v>
      </c>
      <c r="C10" s="123"/>
    </row>
    <row r="11" spans="1:3" ht="44.25" customHeight="1" x14ac:dyDescent="0.25">
      <c r="A11" s="5" t="s">
        <v>171</v>
      </c>
      <c r="B11" s="63" t="s">
        <v>218</v>
      </c>
      <c r="C11" s="60"/>
    </row>
    <row r="12" spans="1:3" x14ac:dyDescent="0.25">
      <c r="A12" s="5" t="s">
        <v>172</v>
      </c>
      <c r="B12" s="131">
        <v>50000000</v>
      </c>
      <c r="C12" s="131"/>
    </row>
    <row r="13" spans="1:3" x14ac:dyDescent="0.25">
      <c r="A13" s="5" t="s">
        <v>173</v>
      </c>
      <c r="B13" s="60" t="s">
        <v>219</v>
      </c>
      <c r="C13" s="60"/>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5" t="s">
        <v>174</v>
      </c>
      <c r="B1" s="75"/>
      <c r="C1" s="75"/>
    </row>
    <row r="2" spans="1:6" x14ac:dyDescent="0.25">
      <c r="A2" s="20" t="s">
        <v>51</v>
      </c>
      <c r="B2" s="95" t="str">
        <f>'AUTOS NOTA 321'!B2:C2</f>
        <v>SINIESTRO 71606323  APL APJ31117</v>
      </c>
      <c r="C2" s="96"/>
    </row>
    <row r="3" spans="1:6" x14ac:dyDescent="0.25">
      <c r="A3" s="5" t="s">
        <v>53</v>
      </c>
      <c r="B3" s="60" t="str">
        <f>'AUTOS  NOTA 322'!B2:C2</f>
        <v>15001315300420200017400</v>
      </c>
      <c r="C3" s="60"/>
    </row>
    <row r="4" spans="1:6" x14ac:dyDescent="0.25">
      <c r="A4" s="5" t="s">
        <v>54</v>
      </c>
      <c r="B4" s="60" t="str">
        <f>'AUTOS  NOTA 322'!B3:C3</f>
        <v xml:space="preserve">Juzgado Cuarto (4°) Civil del Circuito de Tunja </v>
      </c>
      <c r="C4" s="60"/>
    </row>
    <row r="5" spans="1:6" ht="15" customHeight="1" x14ac:dyDescent="0.25">
      <c r="A5" s="5" t="s">
        <v>55</v>
      </c>
      <c r="B5" s="60" t="str">
        <f>'AUTOS  NOTA 322'!B4:C4</f>
        <v xml:space="preserve">Luis Guillermo Forero Cuevas </v>
      </c>
      <c r="C5" s="60"/>
    </row>
    <row r="6" spans="1:6" ht="15" customHeight="1" x14ac:dyDescent="0.25">
      <c r="A6" s="5" t="s">
        <v>56</v>
      </c>
      <c r="B6" s="60" t="str">
        <f>'AUTOS  NOTA 322'!B5:C5</f>
        <v>Camilo Fernández Currera (Padre) - Fanny García Pedraza (Madre)</v>
      </c>
      <c r="C6" s="60"/>
    </row>
    <row r="7" spans="1:6" x14ac:dyDescent="0.25">
      <c r="A7" s="5" t="s">
        <v>57</v>
      </c>
      <c r="B7" s="60" t="str">
        <f>'AUTOS  NOTA 322'!B6:C6</f>
        <v>LLAMADA EN GARANTIA</v>
      </c>
      <c r="C7" s="60"/>
    </row>
    <row r="8" spans="1:6" x14ac:dyDescent="0.25">
      <c r="A8" s="5" t="s">
        <v>175</v>
      </c>
      <c r="B8" s="124">
        <f>'AUTOS NOTA 324-478'!B20:C20</f>
        <v>120000000</v>
      </c>
      <c r="C8" s="124"/>
    </row>
    <row r="9" spans="1:6" x14ac:dyDescent="0.25">
      <c r="A9" s="5" t="s">
        <v>176</v>
      </c>
      <c r="B9" s="60"/>
      <c r="C9" s="60"/>
    </row>
    <row r="10" spans="1:6" ht="111" customHeight="1" x14ac:dyDescent="0.25">
      <c r="A10" s="5" t="s">
        <v>177</v>
      </c>
      <c r="B10" s="60"/>
      <c r="C10" s="60"/>
    </row>
    <row r="11" spans="1:6" ht="21" customHeight="1" x14ac:dyDescent="0.25">
      <c r="A11" s="125"/>
      <c r="B11" s="125"/>
      <c r="C11" s="125"/>
      <c r="E11" t="s">
        <v>114</v>
      </c>
      <c r="F11" s="22">
        <v>0.7</v>
      </c>
    </row>
    <row r="12" spans="1:6" hidden="1" x14ac:dyDescent="0.25">
      <c r="A12" s="126"/>
      <c r="B12" s="126"/>
      <c r="C12" s="126"/>
      <c r="E12" t="s">
        <v>116</v>
      </c>
      <c r="F12" s="23">
        <v>0.3</v>
      </c>
    </row>
    <row r="13" spans="1:6" ht="18.75" x14ac:dyDescent="0.25">
      <c r="A13" s="127" t="s">
        <v>178</v>
      </c>
      <c r="B13" s="127"/>
      <c r="C13" s="127"/>
    </row>
    <row r="14" spans="1:6" x14ac:dyDescent="0.25">
      <c r="A14" s="37" t="s">
        <v>117</v>
      </c>
      <c r="B14" s="102" t="s">
        <v>179</v>
      </c>
      <c r="C14" s="103"/>
    </row>
    <row r="15" spans="1:6" ht="45" x14ac:dyDescent="0.25">
      <c r="A15" s="21" t="s">
        <v>120</v>
      </c>
      <c r="B15" s="128">
        <f>((C17+C18+C20+C21+C25+C23+C27+C29+C24+C28)-C32)*C31*C33</f>
        <v>1000000000</v>
      </c>
      <c r="C15" s="128"/>
    </row>
    <row r="16" spans="1:6" x14ac:dyDescent="0.25">
      <c r="A16" s="7" t="s">
        <v>121</v>
      </c>
      <c r="B16" s="129" t="s">
        <v>109</v>
      </c>
      <c r="C16" s="130"/>
    </row>
    <row r="17" spans="1:3" x14ac:dyDescent="0.25">
      <c r="A17" s="110"/>
      <c r="B17" s="35" t="s">
        <v>110</v>
      </c>
      <c r="C17" s="30">
        <v>1000000000</v>
      </c>
    </row>
    <row r="18" spans="1:3" x14ac:dyDescent="0.25">
      <c r="A18" s="111"/>
      <c r="B18" s="35" t="s">
        <v>111</v>
      </c>
      <c r="C18" s="30">
        <v>0</v>
      </c>
    </row>
    <row r="19" spans="1:3" x14ac:dyDescent="0.25">
      <c r="A19" s="111"/>
      <c r="B19" s="104" t="s">
        <v>122</v>
      </c>
      <c r="C19" s="105"/>
    </row>
    <row r="20" spans="1:3" x14ac:dyDescent="0.25">
      <c r="A20" s="111"/>
      <c r="B20" s="35" t="s">
        <v>112</v>
      </c>
      <c r="C20" s="30">
        <v>0</v>
      </c>
    </row>
    <row r="21" spans="1:3" ht="30" x14ac:dyDescent="0.25">
      <c r="A21" s="111"/>
      <c r="B21" s="35" t="s">
        <v>123</v>
      </c>
      <c r="C21" s="30">
        <v>0</v>
      </c>
    </row>
    <row r="22" spans="1:3" x14ac:dyDescent="0.25">
      <c r="A22" s="111"/>
      <c r="B22" s="104" t="s">
        <v>124</v>
      </c>
      <c r="C22" s="105"/>
    </row>
    <row r="23" spans="1:3" x14ac:dyDescent="0.25">
      <c r="A23" s="111"/>
      <c r="B23" s="35" t="s">
        <v>125</v>
      </c>
      <c r="C23" s="30">
        <v>0</v>
      </c>
    </row>
    <row r="24" spans="1:3" x14ac:dyDescent="0.25">
      <c r="A24" s="111"/>
      <c r="B24" s="35" t="s">
        <v>110</v>
      </c>
      <c r="C24" s="30">
        <v>0</v>
      </c>
    </row>
    <row r="25" spans="1:3" x14ac:dyDescent="0.25">
      <c r="A25" s="111"/>
      <c r="B25" s="35" t="s">
        <v>111</v>
      </c>
      <c r="C25" s="30">
        <v>0</v>
      </c>
    </row>
    <row r="26" spans="1:3" x14ac:dyDescent="0.25">
      <c r="A26" s="111"/>
      <c r="B26" s="104" t="s">
        <v>126</v>
      </c>
      <c r="C26" s="105"/>
    </row>
    <row r="27" spans="1:3" x14ac:dyDescent="0.25">
      <c r="A27" s="111"/>
      <c r="B27" s="35"/>
      <c r="C27" s="30"/>
    </row>
    <row r="28" spans="1:3" x14ac:dyDescent="0.25">
      <c r="A28" s="111"/>
      <c r="B28" s="35" t="s">
        <v>110</v>
      </c>
      <c r="C28" s="30">
        <v>0</v>
      </c>
    </row>
    <row r="29" spans="1:3" x14ac:dyDescent="0.25">
      <c r="A29" s="111"/>
      <c r="B29" s="35" t="s">
        <v>111</v>
      </c>
      <c r="C29" s="30">
        <v>0</v>
      </c>
    </row>
    <row r="30" spans="1:3" x14ac:dyDescent="0.25">
      <c r="A30" s="111"/>
      <c r="B30" s="104" t="s">
        <v>127</v>
      </c>
      <c r="C30" s="105"/>
    </row>
    <row r="31" spans="1:3" x14ac:dyDescent="0.25">
      <c r="A31" s="111"/>
      <c r="B31" s="35" t="s">
        <v>128</v>
      </c>
      <c r="C31" s="31">
        <v>1</v>
      </c>
    </row>
    <row r="32" spans="1:3" x14ac:dyDescent="0.25">
      <c r="A32" s="111"/>
      <c r="B32" s="35" t="s">
        <v>64</v>
      </c>
      <c r="C32" s="32">
        <v>0</v>
      </c>
    </row>
    <row r="33" spans="1:3" x14ac:dyDescent="0.25">
      <c r="A33" s="111"/>
      <c r="B33" s="35" t="s">
        <v>130</v>
      </c>
      <c r="C33" s="31">
        <v>1</v>
      </c>
    </row>
    <row r="34" spans="1:3" x14ac:dyDescent="0.25">
      <c r="A34" s="24" t="s">
        <v>131</v>
      </c>
      <c r="B34" s="112">
        <f>IFERROR(B15*(VLOOKUP(B14,E11:F13,2,0)),16666)</f>
        <v>16666</v>
      </c>
      <c r="C34" s="112"/>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65</v>
      </c>
      <c r="B1" t="s">
        <v>70</v>
      </c>
      <c r="C1" s="9" t="s">
        <v>72</v>
      </c>
      <c r="D1" s="9" t="s">
        <v>180</v>
      </c>
      <c r="E1" s="3" t="s">
        <v>80</v>
      </c>
      <c r="F1" s="2" t="s">
        <v>114</v>
      </c>
      <c r="G1" s="4">
        <v>0</v>
      </c>
      <c r="H1" t="s">
        <v>181</v>
      </c>
      <c r="I1" t="s">
        <v>182</v>
      </c>
      <c r="K1" t="s">
        <v>10</v>
      </c>
      <c r="L1" s="28" t="s">
        <v>183</v>
      </c>
      <c r="M1" t="s">
        <v>66</v>
      </c>
      <c r="N1" t="s">
        <v>114</v>
      </c>
      <c r="O1" t="s">
        <v>184</v>
      </c>
    </row>
    <row r="2" spans="1:15" x14ac:dyDescent="0.25">
      <c r="A2" t="s">
        <v>66</v>
      </c>
      <c r="B2" t="s">
        <v>78</v>
      </c>
      <c r="C2" t="s">
        <v>185</v>
      </c>
      <c r="D2" s="2" t="s">
        <v>186</v>
      </c>
      <c r="E2" s="1" t="s">
        <v>187</v>
      </c>
      <c r="F2" s="2" t="s">
        <v>179</v>
      </c>
      <c r="G2" s="4">
        <v>0.7</v>
      </c>
      <c r="H2" t="s">
        <v>188</v>
      </c>
      <c r="I2" t="s">
        <v>189</v>
      </c>
      <c r="K2" t="s">
        <v>190</v>
      </c>
      <c r="L2" s="28" t="s">
        <v>12</v>
      </c>
      <c r="M2" t="s">
        <v>191</v>
      </c>
      <c r="N2" t="s">
        <v>116</v>
      </c>
      <c r="O2" t="s">
        <v>78</v>
      </c>
    </row>
    <row r="3" spans="1:15" x14ac:dyDescent="0.25">
      <c r="A3" t="s">
        <v>191</v>
      </c>
      <c r="C3" t="s">
        <v>192</v>
      </c>
      <c r="D3" s="2" t="s">
        <v>193</v>
      </c>
      <c r="E3" s="1" t="s">
        <v>194</v>
      </c>
      <c r="F3" s="2" t="s">
        <v>116</v>
      </c>
      <c r="G3" s="4">
        <v>0.3</v>
      </c>
      <c r="H3" t="s">
        <v>195</v>
      </c>
      <c r="I3" t="s">
        <v>196</v>
      </c>
      <c r="L3" s="28" t="s">
        <v>62</v>
      </c>
      <c r="M3" t="s">
        <v>197</v>
      </c>
      <c r="N3" t="s">
        <v>179</v>
      </c>
    </row>
    <row r="4" spans="1:15" x14ac:dyDescent="0.25">
      <c r="A4" t="s">
        <v>197</v>
      </c>
      <c r="C4" t="s">
        <v>73</v>
      </c>
      <c r="E4" s="1" t="s">
        <v>198</v>
      </c>
      <c r="H4" t="s">
        <v>199</v>
      </c>
      <c r="I4" t="s">
        <v>200</v>
      </c>
      <c r="L4" t="s">
        <v>201</v>
      </c>
    </row>
    <row r="5" spans="1:15" x14ac:dyDescent="0.25">
      <c r="A5" t="s">
        <v>202</v>
      </c>
      <c r="E5" s="1" t="s">
        <v>203</v>
      </c>
      <c r="H5" t="s">
        <v>204</v>
      </c>
      <c r="I5" t="s">
        <v>205</v>
      </c>
      <c r="L5" s="28" t="s">
        <v>206</v>
      </c>
    </row>
    <row r="6" spans="1:15" x14ac:dyDescent="0.25">
      <c r="E6" s="1" t="s">
        <v>207</v>
      </c>
      <c r="I6" t="s">
        <v>208</v>
      </c>
      <c r="L6" s="28" t="s">
        <v>209</v>
      </c>
    </row>
    <row r="7" spans="1:15" x14ac:dyDescent="0.25">
      <c r="E7" s="1" t="s">
        <v>81</v>
      </c>
      <c r="I7" t="s">
        <v>33</v>
      </c>
      <c r="L7" s="28" t="s">
        <v>210</v>
      </c>
    </row>
    <row r="8" spans="1:15" x14ac:dyDescent="0.25">
      <c r="E8" s="1" t="s">
        <v>211</v>
      </c>
      <c r="L8" s="28" t="s">
        <v>124</v>
      </c>
    </row>
    <row r="9" spans="1:15" x14ac:dyDescent="0.25">
      <c r="L9" s="28" t="s">
        <v>212</v>
      </c>
    </row>
    <row r="10" spans="1:15" x14ac:dyDescent="0.25">
      <c r="L10" s="28" t="s">
        <v>213</v>
      </c>
    </row>
    <row r="11" spans="1:15" x14ac:dyDescent="0.25">
      <c r="L11" s="28" t="s">
        <v>214</v>
      </c>
    </row>
    <row r="12" spans="1:15" x14ac:dyDescent="0.25">
      <c r="L12" s="28" t="s">
        <v>215</v>
      </c>
    </row>
    <row r="13" spans="1:15" x14ac:dyDescent="0.25">
      <c r="L13" s="28" t="s">
        <v>216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2025-08-19T23:37:29Z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