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vidia\Downloads\"/>
    </mc:Choice>
  </mc:AlternateContent>
  <xr:revisionPtr revIDLastSave="0" documentId="13_ncr:1_{FAC96AB7-3CF8-4D6F-86AC-E4D0B7E3F798}" xr6:coauthVersionLast="47" xr6:coauthVersionMax="47" xr10:uidLastSave="{00000000-0000-0000-0000-000000000000}"/>
  <bookViews>
    <workbookView xWindow="915" yWindow="90" windowWidth="13755" windowHeight="10920" xr2:uid="{0E7BED6E-3724-4E91-BA84-D9FB0E945A4E}"/>
  </bookViews>
  <sheets>
    <sheet name="1918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3" i="1"/>
  <c r="C17" i="1" s="1"/>
  <c r="E10" i="1"/>
  <c r="D15" i="1" s="1"/>
  <c r="D16" i="1" s="1"/>
  <c r="E7" i="1"/>
  <c r="C6" i="1"/>
  <c r="D14" i="1" s="1"/>
  <c r="D17" i="1" l="1"/>
  <c r="D19" i="1" s="1"/>
  <c r="C18" i="1"/>
  <c r="D18" i="1"/>
  <c r="C15" i="1"/>
  <c r="C16" i="1" l="1"/>
  <c r="C19" i="1"/>
  <c r="C26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Paola Gavidia Malaver</author>
  </authors>
  <commentList>
    <comment ref="C12" authorId="0" shapeId="0" xr:uid="{9280DC69-357F-4BB2-860C-E8718EF844D6}">
      <text>
        <r>
          <rPr>
            <b/>
            <sz val="9"/>
            <color indexed="81"/>
            <rFont val="Tahoma"/>
            <family val="2"/>
          </rPr>
          <t>Angie Paola Gavidia Malaver:</t>
        </r>
        <r>
          <rPr>
            <sz val="9"/>
            <color indexed="81"/>
            <rFont val="Tahoma"/>
            <family val="2"/>
          </rPr>
          <t xml:space="preserve">
En vigencia de la póliza</t>
        </r>
      </text>
    </comment>
    <comment ref="C25" authorId="0" shapeId="0" xr:uid="{8A7CC392-78FF-471E-AFC9-94EEF23DF4EC}">
      <text>
        <r>
          <rPr>
            <b/>
            <sz val="9"/>
            <color indexed="81"/>
            <rFont val="Tahoma"/>
            <family val="2"/>
          </rPr>
          <t>Angie Paola Gavidia Malaver:</t>
        </r>
        <r>
          <rPr>
            <sz val="9"/>
            <color indexed="81"/>
            <rFont val="Tahoma"/>
            <family val="2"/>
          </rPr>
          <t xml:space="preserve">
Conforme a los valores relacionados en la demanda</t>
        </r>
      </text>
    </comment>
  </commentList>
</comments>
</file>

<file path=xl/sharedStrings.xml><?xml version="1.0" encoding="utf-8"?>
<sst xmlns="http://schemas.openxmlformats.org/spreadsheetml/2006/main" count="28" uniqueCount="28">
  <si>
    <t>Yully Alejandra Nuñez Sanclemente</t>
  </si>
  <si>
    <t>03CU083198</t>
  </si>
  <si>
    <t>Fecha siniestro</t>
  </si>
  <si>
    <t>Fecha reclamo</t>
  </si>
  <si>
    <t>Salario</t>
  </si>
  <si>
    <t>Salario Día</t>
  </si>
  <si>
    <t>Póliza</t>
  </si>
  <si>
    <t>Extremos laborales</t>
  </si>
  <si>
    <t>03 CU083198</t>
  </si>
  <si>
    <t>Pretensión</t>
  </si>
  <si>
    <t>Reintegro a la FHSJ y AGESOC</t>
  </si>
  <si>
    <t>Término</t>
  </si>
  <si>
    <t>Contrato realidad FHSJ a término indefinido</t>
  </si>
  <si>
    <t>Eventual reintegro</t>
  </si>
  <si>
    <t>Adeudado</t>
  </si>
  <si>
    <t>Reintegro</t>
  </si>
  <si>
    <t>Salarios</t>
  </si>
  <si>
    <t xml:space="preserve">Cesantias </t>
  </si>
  <si>
    <t xml:space="preserve">Intereses cesantias </t>
  </si>
  <si>
    <t>Prima de servicios</t>
  </si>
  <si>
    <t>Vacaciones</t>
  </si>
  <si>
    <t>Concepto</t>
  </si>
  <si>
    <t>Valor</t>
  </si>
  <si>
    <t>Valor asegurado</t>
  </si>
  <si>
    <t>Pretensiones</t>
  </si>
  <si>
    <t>PML</t>
  </si>
  <si>
    <t>Base de honorarios</t>
  </si>
  <si>
    <t>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</si>
</sst>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/>
    <xf numFmtId="0" fontId="0" fillId="2" borderId="0" xfId="0" applyFill="1"/>
    <xf numFmtId="0" fontId="0" fillId="2" borderId="2" xfId="0" applyFill="1" applyBorder="1"/>
    <xf numFmtId="14" fontId="0" fillId="2" borderId="2" xfId="0" applyNumberFormat="1" applyFill="1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4" fontId="0" fillId="0" borderId="2" xfId="1" applyNumberFormat="1" applyFont="1" applyBorder="1"/>
    <xf numFmtId="14" fontId="0" fillId="0" borderId="2" xfId="0" applyNumberFormat="1" applyBorder="1" applyAlignment="1">
      <alignment horizontal="right"/>
    </xf>
    <xf numFmtId="0" fontId="2" fillId="0" borderId="2" xfId="0" applyFont="1" applyBorder="1" applyAlignment="1">
      <alignment wrapText="1"/>
    </xf>
    <xf numFmtId="14" fontId="0" fillId="0" borderId="2" xfId="0" applyNumberFormat="1" applyBorder="1" applyAlignment="1">
      <alignment wrapText="1"/>
    </xf>
    <xf numFmtId="14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/>
    <xf numFmtId="0" fontId="2" fillId="0" borderId="0" xfId="0" applyFont="1"/>
    <xf numFmtId="44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/>
    <xf numFmtId="165" fontId="0" fillId="3" borderId="0" xfId="1" applyNumberFormat="1" applyFont="1" applyFill="1"/>
  </cellXfs>
  <cellStyles count="2">
    <cellStyle name="Moneda" xfId="1" builtinId="4"/>
    <cellStyle name="Normal" xfId="0" builtinId="0"/>
  </cellStyles>
  <dxfs count="2">
    <dxf>
      <numFmt numFmtId="165" formatCode="_-&quot;$&quot;\ * #,##0_-;\-&quot;$&quot;\ * #,##0_-;_-&quot;$&quot;\ * &quot;-&quot;??_-;_-@_-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DB57F8-CC6D-4021-8AE2-50295B30E261}" name="Tabla4679" displayName="Tabla4679" ref="B23:C28" totalsRowShown="0">
  <autoFilter ref="B23:C28" xr:uid="{045D9B3C-7AA7-496E-9098-01D1A48212B4}"/>
  <tableColumns count="2">
    <tableColumn id="1" xr3:uid="{F1754E6B-006A-45E7-84FF-D4E35ECCE133}" name="Concepto"/>
    <tableColumn id="2" xr3:uid="{FE686885-A61D-405A-B03C-D8664FF69E57}" name="Valo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ECED-CEE1-473C-B6C6-CF2260AC71A8}">
  <dimension ref="A1:J28"/>
  <sheetViews>
    <sheetView tabSelected="1" workbookViewId="0">
      <selection activeCell="G11" sqref="G11"/>
    </sheetView>
  </sheetViews>
  <sheetFormatPr baseColWidth="10" defaultRowHeight="15" x14ac:dyDescent="0.25"/>
  <cols>
    <col min="1" max="1" width="33" bestFit="1" customWidth="1"/>
    <col min="2" max="2" width="18.42578125" bestFit="1" customWidth="1"/>
    <col min="3" max="3" width="25.5703125" customWidth="1"/>
    <col min="4" max="4" width="13.5703125" customWidth="1"/>
    <col min="8" max="8" width="14.28515625" bestFit="1" customWidth="1"/>
  </cols>
  <sheetData>
    <row r="1" spans="1:10" x14ac:dyDescent="0.25">
      <c r="A1" s="1" t="s">
        <v>0</v>
      </c>
    </row>
    <row r="2" spans="1:10" x14ac:dyDescent="0.25">
      <c r="A2" s="2" t="s">
        <v>1</v>
      </c>
    </row>
    <row r="3" spans="1:10" x14ac:dyDescent="0.25">
      <c r="H3" s="3" t="s">
        <v>2</v>
      </c>
      <c r="I3" s="4">
        <v>44973</v>
      </c>
    </row>
    <row r="4" spans="1:10" x14ac:dyDescent="0.25">
      <c r="H4" s="3" t="s">
        <v>3</v>
      </c>
      <c r="I4" s="4">
        <v>45251</v>
      </c>
    </row>
    <row r="5" spans="1:10" x14ac:dyDescent="0.25">
      <c r="B5" s="5" t="s">
        <v>4</v>
      </c>
      <c r="C5" s="6">
        <v>1413000</v>
      </c>
      <c r="D5" s="7"/>
    </row>
    <row r="6" spans="1:10" x14ac:dyDescent="0.25">
      <c r="B6" s="5" t="s">
        <v>5</v>
      </c>
      <c r="C6" s="6">
        <f>C5/30</f>
        <v>47100</v>
      </c>
      <c r="D6" s="7"/>
      <c r="H6" s="8" t="s">
        <v>6</v>
      </c>
      <c r="I6" s="8"/>
      <c r="J6" s="8"/>
    </row>
    <row r="7" spans="1:10" x14ac:dyDescent="0.25">
      <c r="B7" s="5" t="s">
        <v>7</v>
      </c>
      <c r="C7" s="9">
        <v>41061</v>
      </c>
      <c r="D7" s="10">
        <v>44973</v>
      </c>
      <c r="E7" s="5">
        <f>DAYS360(C7,D7)+1</f>
        <v>3856</v>
      </c>
      <c r="H7" s="11" t="s">
        <v>8</v>
      </c>
      <c r="I7" s="12">
        <v>43525</v>
      </c>
      <c r="J7" s="12">
        <v>46234</v>
      </c>
    </row>
    <row r="8" spans="1:10" x14ac:dyDescent="0.25">
      <c r="B8" s="5" t="s">
        <v>9</v>
      </c>
      <c r="C8" s="13" t="s">
        <v>10</v>
      </c>
      <c r="D8" s="13"/>
    </row>
    <row r="9" spans="1:10" x14ac:dyDescent="0.25">
      <c r="B9" s="5" t="s">
        <v>11</v>
      </c>
      <c r="C9" s="5" t="s">
        <v>12</v>
      </c>
      <c r="D9" s="5"/>
    </row>
    <row r="10" spans="1:10" x14ac:dyDescent="0.25">
      <c r="B10" s="5" t="s">
        <v>13</v>
      </c>
      <c r="C10" s="13">
        <v>44974</v>
      </c>
      <c r="D10" s="13">
        <v>45251</v>
      </c>
      <c r="E10" s="5">
        <f>DAYS360(C10,D10)+1</f>
        <v>275</v>
      </c>
    </row>
    <row r="12" spans="1:10" x14ac:dyDescent="0.25">
      <c r="C12" t="s">
        <v>14</v>
      </c>
      <c r="D12" t="s">
        <v>15</v>
      </c>
    </row>
    <row r="13" spans="1:10" x14ac:dyDescent="0.25">
      <c r="C13">
        <f>DAYS360(I7,J7)+1</f>
        <v>2671</v>
      </c>
    </row>
    <row r="14" spans="1:10" x14ac:dyDescent="0.25">
      <c r="B14" s="5" t="s">
        <v>16</v>
      </c>
      <c r="C14" s="5"/>
      <c r="D14" s="14">
        <f>C6*E10</f>
        <v>12952500</v>
      </c>
    </row>
    <row r="15" spans="1:10" x14ac:dyDescent="0.25">
      <c r="B15" s="5" t="s">
        <v>17</v>
      </c>
      <c r="C15" s="14">
        <f>C5*C13/360</f>
        <v>10483675</v>
      </c>
      <c r="D15" s="15">
        <f>((C5)*E10)/360</f>
        <v>1079375</v>
      </c>
    </row>
    <row r="16" spans="1:10" x14ac:dyDescent="0.25">
      <c r="B16" s="5" t="s">
        <v>18</v>
      </c>
      <c r="C16" s="14">
        <f>C15*C13*0.12/C13</f>
        <v>1258041</v>
      </c>
      <c r="D16" s="15">
        <f>(D15*E10*0.12)/360</f>
        <v>98942.708333333328</v>
      </c>
    </row>
    <row r="17" spans="2:5" x14ac:dyDescent="0.25">
      <c r="B17" s="5" t="s">
        <v>19</v>
      </c>
      <c r="C17" s="14">
        <f>C5*C13/360</f>
        <v>10483675</v>
      </c>
      <c r="D17" s="15">
        <f>(C5)*E10/360</f>
        <v>1079375</v>
      </c>
    </row>
    <row r="18" spans="2:5" x14ac:dyDescent="0.25">
      <c r="B18" s="5" t="s">
        <v>20</v>
      </c>
      <c r="C18" s="14">
        <f>C5*C13/720</f>
        <v>5241837.5</v>
      </c>
      <c r="D18" s="15">
        <f>(C5*E10)/720</f>
        <v>539687.5</v>
      </c>
    </row>
    <row r="19" spans="2:5" x14ac:dyDescent="0.25">
      <c r="C19" s="14">
        <f>SUM(C15:C18)</f>
        <v>27467228.5</v>
      </c>
      <c r="D19" s="15">
        <f>SUM(D14:D18)</f>
        <v>15749880.208333334</v>
      </c>
    </row>
    <row r="20" spans="2:5" x14ac:dyDescent="0.25">
      <c r="C20" s="16"/>
    </row>
    <row r="21" spans="2:5" x14ac:dyDescent="0.25">
      <c r="C21" s="16"/>
    </row>
    <row r="22" spans="2:5" x14ac:dyDescent="0.25">
      <c r="B22" s="17"/>
      <c r="C22" s="18"/>
      <c r="D22" s="18"/>
      <c r="E22" s="18"/>
    </row>
    <row r="23" spans="2:5" x14ac:dyDescent="0.25">
      <c r="B23" s="17" t="s">
        <v>21</v>
      </c>
      <c r="C23" s="18" t="s">
        <v>22</v>
      </c>
      <c r="D23" s="18"/>
    </row>
    <row r="24" spans="2:5" x14ac:dyDescent="0.25">
      <c r="B24" t="s">
        <v>23</v>
      </c>
      <c r="C24" s="19">
        <v>999716344</v>
      </c>
      <c r="D24" s="18"/>
    </row>
    <row r="25" spans="2:5" x14ac:dyDescent="0.25">
      <c r="B25" t="s">
        <v>24</v>
      </c>
      <c r="C25" s="19">
        <v>219485900</v>
      </c>
      <c r="D25" s="18"/>
      <c r="E25" s="18"/>
    </row>
    <row r="26" spans="2:5" x14ac:dyDescent="0.25">
      <c r="B26" t="s">
        <v>25</v>
      </c>
      <c r="C26" s="16">
        <f>D19+C19</f>
        <v>43217108.708333336</v>
      </c>
    </row>
    <row r="27" spans="2:5" x14ac:dyDescent="0.25">
      <c r="B27" t="s">
        <v>26</v>
      </c>
      <c r="C27" s="16">
        <f>C26</f>
        <v>43217108.708333336</v>
      </c>
    </row>
    <row r="28" spans="2:5" x14ac:dyDescent="0.25">
      <c r="B28" s="20" t="s">
        <v>27</v>
      </c>
      <c r="C28" s="21">
        <f>(1160000*6)</f>
        <v>6960000</v>
      </c>
    </row>
  </sheetData>
  <mergeCells count="3">
    <mergeCell ref="C5:D5"/>
    <mergeCell ref="C6:D6"/>
    <mergeCell ref="H6:J6"/>
  </mergeCells>
  <conditionalFormatting sqref="A2">
    <cfRule type="duplicateValues" dxfId="1" priority="1"/>
  </conditionalFormatting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19184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Paola Gavidia Malaver</dc:creator>
  <cp:lastModifiedBy>Angie Paola Gavidia Malaver</cp:lastModifiedBy>
  <dcterms:created xsi:type="dcterms:W3CDTF">2023-11-23T22:46:56Z</dcterms:created>
  <dcterms:modified xsi:type="dcterms:W3CDTF">2023-11-23T22:47:48Z</dcterms:modified>
</cp:coreProperties>
</file>