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9604D9B5-B85C-442A-BC18-C2E1DFC4B38F}"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<sst xmlns="http://schemas.openxmlformats.org/spreadsheetml/2006/main" count="225" uniqueCount="152">
  <si>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</si>
  <si>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</si>
  <si>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</si>
  <si>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</si>
  <si>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</si>
  <si>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</si>
  <si>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</si>
  <si>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</si>
  <si>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</si>
  <si>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</si>
  <si>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</si>
  <si>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</si>
  <si>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</si>
  <si>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</si>
  <si>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</si>
  <si>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</si>
  <si>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</si>
  <si>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</si>
  <si>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</si>
  <si>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</si>
  <si>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</si>
  <si>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</si>
  <si>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</si>
  <si>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</si>
  <si>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</si>
  <si>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</si>
  <si>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</si>
  <si>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</si>
  <si>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</si>
  <si>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</si>
  <si>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</si>
  <si>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</si>
  <si>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</si>
  <si>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</si>
  <si>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</si>
  <si>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</si>
  <si>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</si>
  <si>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</si>
  <si>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</si>
  <si>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</si>
  <si>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</si>
  <si>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</si>
  <si>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</si>
  <si>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</si>
  <si>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</si>
  <si>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</si>
  <si>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</si>
  <si>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</si>
  <si>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</si>
  <si>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</si>
  <si>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</si>
  <si>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</si>
  <si>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</si>
  <si>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</si>
  <si>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</si>
  <si>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</si>
  <si>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</si>
  <si>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</si>
  <si>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</si>
  <si>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</si>
  <si>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</si>
  <si>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</si>
  <si>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</si>
  <si>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</si>
  <si>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</si>
  <si>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</si>
  <si>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</si>
  <si>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</si>
  <si>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</si>
  <si>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</si>
  <si>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</si>
  <si>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</si>
  <si>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</si>
  <si>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</si>
  <si>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</si>
  <si>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</si>
  <si>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</si>
  <si>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</si>
  <si>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</si>
  <si>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</si>
  <si>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</si>
  <si>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</si>
  <si>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</si>
  <si>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</si>
  <si>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</si>
  <si>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</si>
  <si>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</si>
  <si>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</si>
  <si>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</si>
  <si>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</si>
  <si>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</si>
  <si>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</si>
  <si>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</si>
  <si>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</si>
  <si>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</si>
  <si>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</si>
  <si>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</si>
  <si>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</si>
  <si>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</si>
  <si>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</si>
  <si>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</si>
  <si>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</si>
  <si>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</si>
  <si>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</si>
  <si>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</si>
  <si>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</si>
  <si>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</si>
  <si>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</si>
  <si>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</si>
  <si>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</si>
  <si>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</si>
  <si>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</si>
  <si>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</si>
  <si>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</si>
  <si>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</si>
  <si>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</si>
  <si>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</si>
  <si>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1600.20.10.19.1382</t>
  </si>
  <si>
    <t>EMPRESAS MUNICIPALES DE CALI EMCALI E.I.C.E. E.S.P.</t>
  </si>
  <si>
    <t>022753049</t>
  </si>
  <si>
    <t>EMPRESAS MUNICIPALES DE CALIE.I.C.E. E.S.P.</t>
  </si>
  <si>
    <t>8903990034</t>
  </si>
  <si>
    <t>ALLIANZ SEGUROS S.A. y LA PREVISORA S.A. COMPAÑÍA DE SEGUROS (coaseguro)</t>
  </si>
  <si>
    <t xml:space="preserve">Los hechos objeto del trámite de responsabilidad fiscal se relacionan con la autorización otorgada por los directores del Departamento de Control de Pérdidas de Energía, en virtud de la cual, durante el período comprendido entre el 16 de febrero de 2016 y el 21 de diciembre de 2018, se suscribieron cinco acuerdos de pago correspondientes a los siguientes casos: Acta No. 36568 – Suscriptor No. 330106; Acta No. 76074 – Suscriptor No. 1362347; Acta No. 93947 – Suscriptor No. 837500; y Acta No. 99327 – Suscriptor No. 1901446. En dichos acuerdos se aplicaron descuentos sobre el valor a pagar por concepto de recuperación de energía, sin que se encontraran justificantes legales o técnicos que respaldaran tales descuentos ante el ente de control.
</t>
  </si>
  <si>
    <t>VEINTIÚN MILLONES OCHOCIENTOS VEINTISÉIS MIL CUATROCIENTOS SESENTA Y OCHO PESOS ($21.826.468)</t>
  </si>
  <si>
    <t>CONTRALORÍA GENERAL DE SANTIAGO DE CALI</t>
  </si>
  <si>
    <t>9 de julio de 2025</t>
  </si>
  <si>
    <t>24 de junio de 2025</t>
  </si>
  <si>
    <t>ALCANCES FISCALES</t>
  </si>
  <si>
    <t>16 de diciembre de 2020</t>
  </si>
  <si>
    <t>Breve resumen de los hechos</t>
  </si>
  <si>
    <t>RADICADO</t>
  </si>
  <si>
    <t>CONTRALORÍA</t>
  </si>
  <si>
    <t>DETRIMENTO</t>
  </si>
  <si>
    <r>
      <t xml:space="preserve">21/12/18 (fecha del último acuerdo de pago, sin embargo el detrimento se viene consolidando desde el 16/02/2016) - </t>
    </r>
    <r>
      <rPr>
        <b/>
        <u/>
        <sz val="11"/>
        <color theme="1"/>
        <rFont val="Calibri"/>
        <family val="2"/>
        <scheme val="minor"/>
      </rPr>
      <t>AUTO APERTURA</t>
    </r>
    <r>
      <rPr>
        <sz val="11"/>
        <color theme="1"/>
        <rFont val="Calibri"/>
        <family val="2"/>
        <scheme val="minor"/>
      </rPr>
      <t>: 6 de noviembre de 2020.</t>
    </r>
  </si>
  <si>
    <t>TERCEROS CIVILMENTE RESPONSABLES</t>
  </si>
  <si>
    <r>
      <t xml:space="preserve">SINIESTRO </t>
    </r>
    <r>
      <rPr>
        <sz val="11"/>
        <color theme="1"/>
        <rFont val="Calibri"/>
        <family val="2"/>
        <scheme val="minor"/>
      </rPr>
      <t>97394687 - APLICATIVO 113098</t>
    </r>
  </si>
  <si>
    <t>22753049 / 0</t>
  </si>
  <si>
    <t>Alcances fiscales</t>
  </si>
  <si>
    <t xml:space="preserve">El valor asegurado se encuentra disponible, ya que no se han efectuado pagos con cargo al amparo básico de la póliza vinculada. </t>
  </si>
  <si>
    <t>Desde el 21/09/2020 hasta el 20/09/2021</t>
  </si>
  <si>
    <t xml:space="preserve">LA PREVISORA S.A. COMPAÑÍA DE SEGUROS </t>
  </si>
  <si>
    <t xml:space="preserve">ALLIANZ SEGUROS S.A. </t>
  </si>
  <si>
    <t>20%.</t>
  </si>
  <si>
    <t>80% - Compañía líder.</t>
  </si>
  <si>
    <r>
      <t xml:space="preserve">X - </t>
    </r>
    <r>
      <rPr>
        <b/>
        <u/>
        <sz val="11"/>
        <color theme="1"/>
        <rFont val="Calibri"/>
        <family val="2"/>
        <scheme val="minor"/>
      </rPr>
      <t>Modalidad "Por descubrimiento"</t>
    </r>
    <r>
      <rPr>
        <sz val="11"/>
        <color theme="1"/>
        <rFont val="Calibri"/>
        <family val="2"/>
        <scheme val="minor"/>
      </rPr>
      <t xml:space="preserve">: Las pérdidas provenientes de los amparos del presente seguro, se regirán por el término de descubrimiento y no de ocurrencia. Por lo tanto, quedan debidamente amparadas todas las pérdidas que se descubran durante la vigencia de la misma.                                                                                                                                                      </t>
    </r>
    <r>
      <rPr>
        <b/>
        <sz val="11"/>
        <color theme="1"/>
        <rFont val="Calibri"/>
        <family val="2"/>
        <scheme val="minor"/>
      </rPr>
      <t>La retroactividad tendrá vigencia a partir de la fecha de iniciación de la primera vigencia de la póliza inicialmente suscrita.</t>
    </r>
  </si>
  <si>
    <t>N/A</t>
  </si>
  <si>
    <r>
      <t xml:space="preserve">X - </t>
    </r>
    <r>
      <rPr>
        <b/>
        <u/>
        <sz val="11"/>
        <color theme="1"/>
        <rFont val="Calibri"/>
        <family val="2"/>
        <scheme val="minor"/>
      </rPr>
      <t>Coaseguro cedido</t>
    </r>
    <r>
      <rPr>
        <sz val="11"/>
        <color theme="1"/>
        <rFont val="Calibri"/>
        <family val="2"/>
        <scheme val="minor"/>
      </rPr>
      <t>: Allianz seguros S.A. Compañía líder (80%) y La Previsora S.A. Compañía de Seguros (20%).</t>
    </r>
  </si>
  <si>
    <t>X - 10% del valor de la pérdida - Mínimo 4 SMMV.</t>
  </si>
  <si>
    <t>X - Del valor asegurado total de la póliza afectada ($800.000.000), Allianz Seguros S.A. solo tiene a su cargo $800.000.000, por cuanto asumió el 80% del riesgo amparado.</t>
  </si>
  <si>
    <t>X - Suma asegurada disponible, ya que no se han efectuado pagos con cargo al seguro afectado (Póliza 22753049 / 0).</t>
  </si>
  <si>
    <t>• Disminución de la suma asegurada por pago de indemnizaciones con cargo a la PÓLIZA DE MANEJO No. 022753049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</si>
</sst>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0" fontId="0" fillId="0" borderId="2" xfId="0" applyFont="1" applyBorder="1" applyAlignment="1">
      <alignment horizontal="justify" vertical="top"/>
    </xf>
    <xf numFmtId="0" fontId="0" fillId="0" borderId="3" xfId="0" applyFont="1" applyBorder="1" applyAlignment="1">
      <alignment horizontal="justify" vertical="top"/>
    </xf>
    <xf numFmtId="0" fontId="0" fillId="0" borderId="1" xfId="0"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2" fillId="0" borderId="1" xfId="0" applyFont="1" applyBorder="1" applyAlignment="1">
      <alignment horizontal="justify" vertical="center" wrapText="1"/>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2" fillId="0" borderId="2" xfId="0" applyFont="1" applyBorder="1" applyAlignment="1">
      <alignment horizontal="left" vertical="top"/>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horizontal="left" vertical="center" wrapText="1"/>
    </xf>
    <xf numFmtId="0" fontId="0" fillId="0" borderId="1" xfId="0" applyBorder="1" applyAlignment="1">
      <alignment horizontal="justify" vertical="center"/>
    </xf>
    <xf numFmtId="0" fontId="0" fillId="0" borderId="1" xfId="0" applyBorder="1" applyAlignment="1">
      <alignment vertical="top" wrapText="1"/>
    </xf>
    <xf numFmtId="0" fontId="6" fillId="0" borderId="1" xfId="0" applyFont="1" applyBorder="1" applyAlignment="1">
      <alignment vertical="center" wrapText="1"/>
    </xf>
    <xf numFmtId="0" fontId="0" fillId="0" borderId="1" xfId="0" applyBorder="1" applyAlignment="1">
      <alignment vertical="center" wrapText="1"/>
    </xf>
    <xf numFmtId="0" fontId="0" fillId="0" borderId="2" xfId="0" applyFont="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A6" sqref="A6"/>
    </sheetView>
  </sheetViews>
  <sheetFormatPr baseColWidth="10" defaultColWidth="0" defaultRowHeight="14.5" x14ac:dyDescent="0.35"/>
  <cols>
    <col min="1" max="1" width="46.08984375" style="6" bestFit="1" customWidth="1"/>
    <col min="2" max="2" width="63.90625" style="6" customWidth="1"/>
    <col min="3" max="3" width="19.08984375" style="6" customWidth="1"/>
    <col min="4" max="4" width="11.453125" style="2" hidden="1" customWidth="1"/>
    <col min="5" max="16384" width="11.453125" style="2" hidden="1"/>
  </cols>
  <sheetData>
    <row r="1" spans="1:3" ht="18.5" x14ac:dyDescent="0.35">
      <c r="A1" s="32" t="s">
        <v>4</v>
      </c>
      <c r="B1" s="32"/>
      <c r="C1" s="32"/>
    </row>
    <row r="2" spans="1:3" x14ac:dyDescent="0.35">
      <c r="A2" s="5" t="s">
        <v>5</v>
      </c>
      <c r="B2" s="29" t="s">
        <v>117</v>
      </c>
      <c r="C2" s="29"/>
    </row>
    <row r="3" spans="1:3" ht="15" customHeight="1" x14ac:dyDescent="0.35">
      <c r="A3" s="5" t="s">
        <v>6</v>
      </c>
      <c r="B3" s="30" t="s">
        <v>125</v>
      </c>
      <c r="C3" s="31"/>
    </row>
    <row r="4" spans="1:3" x14ac:dyDescent="0.35">
      <c r="A4" s="5" t="s">
        <v>7</v>
      </c>
      <c r="B4" s="71" t="s">
        <v>1</v>
      </c>
      <c r="C4" s="72"/>
    </row>
    <row r="5" spans="1:3" x14ac:dyDescent="0.35">
      <c r="A5" s="5" t="s">
        <v>8</v>
      </c>
      <c r="B5" s="73" t="s">
        <v>3</v>
      </c>
      <c r="C5" s="73"/>
    </row>
    <row r="6" spans="1:3" x14ac:dyDescent="0.35">
      <c r="A6" s="5" t="s">
        <v>9</v>
      </c>
      <c r="B6" s="33" t="s">
        <v>118</v>
      </c>
      <c r="C6" s="34"/>
    </row>
    <row r="7" spans="1:3" x14ac:dyDescent="0.35">
      <c r="A7" s="5" t="s">
        <v>10</v>
      </c>
      <c r="B7" s="35" t="s">
        <v>124</v>
      </c>
      <c r="C7" s="29"/>
    </row>
    <row r="8" spans="1:3" x14ac:dyDescent="0.35">
      <c r="A8" s="28" t="s">
        <v>11</v>
      </c>
      <c r="B8" s="29" t="s">
        <v>122</v>
      </c>
      <c r="C8" s="29"/>
    </row>
    <row r="9" spans="1:3" ht="32.5" customHeight="1" x14ac:dyDescent="0.35">
      <c r="A9" s="5" t="s">
        <v>12</v>
      </c>
      <c r="B9" s="36" t="s">
        <v>134</v>
      </c>
      <c r="C9" s="37"/>
    </row>
    <row r="10" spans="1:3" x14ac:dyDescent="0.35">
      <c r="A10" s="77" t="s">
        <v>130</v>
      </c>
      <c r="B10" s="40" t="s">
        <v>123</v>
      </c>
      <c r="C10" s="29"/>
    </row>
    <row r="11" spans="1:3" ht="30" customHeight="1" x14ac:dyDescent="0.35">
      <c r="A11" s="77"/>
      <c r="B11" s="29"/>
      <c r="C11" s="29"/>
    </row>
    <row r="12" spans="1:3" ht="90" customHeight="1" x14ac:dyDescent="0.35">
      <c r="A12" s="77"/>
      <c r="B12" s="29"/>
      <c r="C12" s="29"/>
    </row>
    <row r="13" spans="1:3" x14ac:dyDescent="0.35">
      <c r="A13" s="5" t="s">
        <v>13</v>
      </c>
      <c r="B13" s="29" t="s">
        <v>120</v>
      </c>
      <c r="C13" s="29"/>
    </row>
    <row r="14" spans="1:3" ht="17.25" customHeight="1" x14ac:dyDescent="0.35">
      <c r="A14" s="5" t="s">
        <v>14</v>
      </c>
      <c r="B14" s="41" t="s">
        <v>121</v>
      </c>
      <c r="C14" s="41"/>
    </row>
    <row r="15" spans="1:3" ht="15.75" customHeight="1" x14ac:dyDescent="0.35">
      <c r="A15" s="5" t="s">
        <v>15</v>
      </c>
      <c r="B15" s="41" t="s">
        <v>119</v>
      </c>
      <c r="C15" s="41"/>
    </row>
    <row r="16" spans="1:3" ht="33" customHeight="1" x14ac:dyDescent="0.35">
      <c r="A16" s="5" t="s">
        <v>16</v>
      </c>
      <c r="B16" s="36" t="s">
        <v>128</v>
      </c>
      <c r="C16" s="37"/>
    </row>
    <row r="17" spans="1:3" ht="18.75" customHeight="1" x14ac:dyDescent="0.35">
      <c r="A17" s="5" t="s">
        <v>17</v>
      </c>
      <c r="B17" s="38" t="s">
        <v>129</v>
      </c>
      <c r="C17" s="39"/>
    </row>
    <row r="18" spans="1:3" x14ac:dyDescent="0.35">
      <c r="A18" s="5" t="s">
        <v>18</v>
      </c>
      <c r="B18" s="38" t="s">
        <v>127</v>
      </c>
      <c r="C18" s="39"/>
    </row>
    <row r="19" spans="1:3" x14ac:dyDescent="0.35">
      <c r="A19" s="5" t="s">
        <v>19</v>
      </c>
      <c r="B19" s="29" t="s">
        <v>126</v>
      </c>
      <c r="C19" s="29"/>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tabSelected="1" zoomScale="80" zoomScaleNormal="80" workbookViewId="0">
      <selection activeCell="C10" sqref="C10"/>
    </sheetView>
  </sheetViews>
  <sheetFormatPr baseColWidth="10" defaultColWidth="0" defaultRowHeight="14.5" x14ac:dyDescent="0.35"/>
  <cols>
    <col min="1" max="1" width="44.453125" style="18" customWidth="1"/>
    <col min="2" max="2" width="35" customWidth="1"/>
    <col min="3" max="3" width="64.453125" customWidth="1"/>
    <col min="4" max="16384" width="11.453125" hidden="1"/>
  </cols>
  <sheetData>
    <row r="1" spans="1:3" ht="18.5" x14ac:dyDescent="0.35">
      <c r="A1" s="42" t="s">
        <v>20</v>
      </c>
      <c r="B1" s="42"/>
      <c r="C1" s="42"/>
    </row>
    <row r="2" spans="1:3" x14ac:dyDescent="0.35">
      <c r="A2" s="5" t="s">
        <v>21</v>
      </c>
      <c r="B2" s="80" t="s">
        <v>136</v>
      </c>
      <c r="C2" s="39"/>
    </row>
    <row r="3" spans="1:3" s="18" customFormat="1" x14ac:dyDescent="0.35">
      <c r="A3" s="5" t="s">
        <v>131</v>
      </c>
      <c r="B3" s="29" t="str">
        <f>'GENERALES NOTA 322'!B2:C2</f>
        <v>1600.20.10.19.1382</v>
      </c>
      <c r="C3" s="29"/>
    </row>
    <row r="4" spans="1:3" s="2" customFormat="1" ht="14.4" customHeight="1" x14ac:dyDescent="0.35">
      <c r="A4" s="5" t="s">
        <v>132</v>
      </c>
      <c r="B4" s="29" t="str">
        <f>'GENERALES NOTA 322'!B3:C3</f>
        <v>CONTRALORÍA GENERAL DE SANTIAGO DE CALI</v>
      </c>
      <c r="C4" s="29"/>
    </row>
    <row r="5" spans="1:3" s="2" customFormat="1" x14ac:dyDescent="0.35">
      <c r="A5" s="5" t="s">
        <v>83</v>
      </c>
      <c r="B5" s="29" t="str">
        <f>'GENERALES NOTA 322'!B6:C6</f>
        <v>EMPRESAS MUNICIPALES DE CALI EMCALI E.I.C.E. E.S.P.</v>
      </c>
      <c r="C5" s="29"/>
    </row>
    <row r="6" spans="1:3" s="2" customFormat="1" x14ac:dyDescent="0.35">
      <c r="A6" s="5" t="s">
        <v>133</v>
      </c>
      <c r="B6" s="45" t="str">
        <f>'GENERALES NOTA 322'!B7:C7</f>
        <v>VEINTIÚN MILLONES OCHOCIENTOS VEINTISÉIS MIL CUATROCIENTOS SESENTA Y OCHO PESOS ($21.826.468)</v>
      </c>
      <c r="C6" s="45"/>
    </row>
    <row r="7" spans="1:3" s="2" customFormat="1" x14ac:dyDescent="0.35">
      <c r="A7" s="5" t="s">
        <v>135</v>
      </c>
      <c r="B7" s="29" t="str">
        <f>'GENERALES NOTA 322'!B8:C8</f>
        <v>ALLIANZ SEGUROS S.A. y LA PREVISORA S.A. COMPAÑÍA DE SEGUROS (coaseguro)</v>
      </c>
      <c r="C7" s="29"/>
    </row>
    <row r="8" spans="1:3" x14ac:dyDescent="0.35">
      <c r="A8" s="19" t="s">
        <v>22</v>
      </c>
      <c r="B8" s="29" t="s">
        <v>137</v>
      </c>
      <c r="C8" s="29"/>
    </row>
    <row r="9" spans="1:3" x14ac:dyDescent="0.35">
      <c r="A9" s="19" t="s">
        <v>23</v>
      </c>
      <c r="B9" s="29" t="s">
        <v>138</v>
      </c>
      <c r="C9" s="29"/>
    </row>
    <row r="10" spans="1:3" ht="29" x14ac:dyDescent="0.35">
      <c r="A10" s="81" t="s">
        <v>24</v>
      </c>
      <c r="B10" s="82">
        <v>800000000</v>
      </c>
      <c r="C10" s="83" t="s">
        <v>139</v>
      </c>
    </row>
    <row r="11" spans="1:3" x14ac:dyDescent="0.35">
      <c r="A11" s="19" t="s">
        <v>25</v>
      </c>
      <c r="B11" s="30" t="s">
        <v>109</v>
      </c>
      <c r="C11" s="31"/>
    </row>
    <row r="12" spans="1:3" x14ac:dyDescent="0.35">
      <c r="A12" s="19" t="s">
        <v>26</v>
      </c>
      <c r="B12" s="29" t="s">
        <v>140</v>
      </c>
      <c r="C12" s="29"/>
    </row>
    <row r="13" spans="1:3" x14ac:dyDescent="0.35">
      <c r="A13" s="19" t="s">
        <v>27</v>
      </c>
      <c r="B13" s="29" t="s">
        <v>87</v>
      </c>
      <c r="C13" s="29"/>
    </row>
    <row r="14" spans="1:3" x14ac:dyDescent="0.35">
      <c r="A14" s="19" t="s">
        <v>28</v>
      </c>
      <c r="B14" s="29" t="s">
        <v>87</v>
      </c>
      <c r="C14" s="29"/>
    </row>
    <row r="15" spans="1:3" x14ac:dyDescent="0.35">
      <c r="A15" s="74" t="s">
        <v>29</v>
      </c>
      <c r="B15" s="29" t="s">
        <v>99</v>
      </c>
      <c r="C15" s="29"/>
    </row>
    <row r="16" spans="1:3" x14ac:dyDescent="0.35">
      <c r="A16" s="75"/>
      <c r="B16" s="78" t="s">
        <v>30</v>
      </c>
      <c r="C16" s="78" t="s">
        <v>31</v>
      </c>
    </row>
    <row r="17" spans="1:3" x14ac:dyDescent="0.35">
      <c r="A17" s="75"/>
      <c r="B17" s="8" t="s">
        <v>142</v>
      </c>
      <c r="C17" s="8" t="s">
        <v>144</v>
      </c>
    </row>
    <row r="18" spans="1:3" ht="29" x14ac:dyDescent="0.35">
      <c r="A18" s="75"/>
      <c r="B18" s="8" t="s">
        <v>141</v>
      </c>
      <c r="C18" s="84" t="s">
        <v>143</v>
      </c>
    </row>
    <row r="19" spans="1:3" x14ac:dyDescent="0.35">
      <c r="A19" s="19" t="s">
        <v>32</v>
      </c>
      <c r="B19" s="29" t="s">
        <v>92</v>
      </c>
      <c r="C19" s="29"/>
    </row>
    <row r="20" spans="1:3" x14ac:dyDescent="0.35">
      <c r="A20" s="19" t="s">
        <v>33</v>
      </c>
      <c r="B20" s="29" t="s">
        <v>92</v>
      </c>
      <c r="C20" s="29"/>
    </row>
    <row r="21" spans="1:3" x14ac:dyDescent="0.35">
      <c r="A21" s="76" t="s">
        <v>34</v>
      </c>
      <c r="B21" s="29" t="s">
        <v>92</v>
      </c>
      <c r="C21" s="29"/>
    </row>
    <row r="22" spans="1:3" x14ac:dyDescent="0.35">
      <c r="A22" s="79" t="s">
        <v>35</v>
      </c>
      <c r="B22" s="79"/>
      <c r="C22" s="79"/>
    </row>
    <row r="23" spans="1:3" ht="87" x14ac:dyDescent="0.35">
      <c r="A23" s="38" t="s">
        <v>36</v>
      </c>
      <c r="B23" s="39"/>
      <c r="C23" s="85" t="s">
        <v>145</v>
      </c>
    </row>
    <row r="24" spans="1:3" ht="43.5" x14ac:dyDescent="0.35">
      <c r="A24" s="38" t="s">
        <v>37</v>
      </c>
      <c r="B24" s="39"/>
      <c r="C24" s="85" t="s">
        <v>149</v>
      </c>
    </row>
    <row r="25" spans="1:3" ht="29" x14ac:dyDescent="0.35">
      <c r="A25" s="33" t="s">
        <v>151</v>
      </c>
      <c r="B25" s="34"/>
      <c r="C25" s="86" t="s">
        <v>150</v>
      </c>
    </row>
    <row r="26" spans="1:3" x14ac:dyDescent="0.35">
      <c r="A26" s="88" t="s">
        <v>38</v>
      </c>
      <c r="B26" s="12"/>
      <c r="C26" s="85" t="s">
        <v>146</v>
      </c>
    </row>
    <row r="27" spans="1:3" ht="29" x14ac:dyDescent="0.35">
      <c r="A27" s="38" t="s">
        <v>39</v>
      </c>
      <c r="B27" s="39"/>
      <c r="C27" s="85" t="s">
        <v>147</v>
      </c>
    </row>
    <row r="28" spans="1:3" x14ac:dyDescent="0.35">
      <c r="A28" s="38" t="s">
        <v>40</v>
      </c>
      <c r="B28" s="39"/>
      <c r="C28" s="87" t="s">
        <v>148</v>
      </c>
    </row>
    <row r="29" spans="1:3" x14ac:dyDescent="0.35">
      <c r="A29" s="38" t="s">
        <v>41</v>
      </c>
      <c r="B29" s="39"/>
      <c r="C29" s="17" t="s">
        <v>146</v>
      </c>
    </row>
    <row r="30" spans="1:3" x14ac:dyDescent="0.35">
      <c r="A30" s="43" t="s">
        <v>42</v>
      </c>
      <c r="B30" s="44"/>
      <c r="C30" s="17" t="s">
        <v>146</v>
      </c>
    </row>
    <row r="31" spans="1:3" x14ac:dyDescent="0.35">
      <c r="A31" s="47" t="s">
        <v>43</v>
      </c>
      <c r="B31" s="47"/>
      <c r="C31" s="47"/>
    </row>
    <row r="32" spans="1:3" x14ac:dyDescent="0.35">
      <c r="A32" s="46" t="s">
        <v>44</v>
      </c>
      <c r="B32" s="46"/>
      <c r="C32" s="17" t="s">
        <v>146</v>
      </c>
    </row>
    <row r="33" spans="1:3" x14ac:dyDescent="0.35">
      <c r="A33" s="46" t="s">
        <v>45</v>
      </c>
      <c r="B33" s="46"/>
      <c r="C33" s="17" t="s">
        <v>146</v>
      </c>
    </row>
    <row r="34" spans="1:3" x14ac:dyDescent="0.35">
      <c r="A34" s="46" t="s">
        <v>46</v>
      </c>
      <c r="B34" s="46"/>
      <c r="C34" s="17" t="s">
        <v>146</v>
      </c>
    </row>
    <row r="35" spans="1:3" x14ac:dyDescent="0.35">
      <c r="A35" s="46" t="s">
        <v>47</v>
      </c>
      <c r="B35" s="46"/>
      <c r="C35" s="17" t="s">
        <v>146</v>
      </c>
    </row>
    <row r="36" spans="1:3" x14ac:dyDescent="0.35">
      <c r="A36" s="46" t="s">
        <v>48</v>
      </c>
      <c r="B36" s="46"/>
      <c r="C36" s="17" t="s">
        <v>146</v>
      </c>
    </row>
    <row r="37" spans="1:3" x14ac:dyDescent="0.35">
      <c r="A37" s="46" t="s">
        <v>49</v>
      </c>
      <c r="B37" s="46"/>
      <c r="C37" s="17" t="s">
        <v>146</v>
      </c>
    </row>
    <row r="38" spans="1:3" x14ac:dyDescent="0.35">
      <c r="A38" s="46" t="s">
        <v>50</v>
      </c>
      <c r="B38" s="46"/>
      <c r="C38" s="17" t="s">
        <v>146</v>
      </c>
    </row>
    <row r="39" spans="1:3" x14ac:dyDescent="0.35">
      <c r="A39" s="46" t="s">
        <v>51</v>
      </c>
      <c r="B39" s="46"/>
      <c r="C39" s="17" t="s">
        <v>146</v>
      </c>
    </row>
    <row r="40" spans="1:3" x14ac:dyDescent="0.35">
      <c r="A40" s="46" t="s">
        <v>52</v>
      </c>
      <c r="B40" s="46"/>
      <c r="C40" s="17" t="s">
        <v>146</v>
      </c>
    </row>
    <row r="41" spans="1:3" x14ac:dyDescent="0.35">
      <c r="A41" s="46" t="s">
        <v>53</v>
      </c>
      <c r="B41" s="46"/>
      <c r="C41" s="17" t="s">
        <v>146</v>
      </c>
    </row>
    <row r="42" spans="1:3" x14ac:dyDescent="0.35">
      <c r="A42" s="46" t="s">
        <v>54</v>
      </c>
      <c r="B42" s="46"/>
      <c r="C42" s="17" t="s">
        <v>146</v>
      </c>
    </row>
    <row r="43" spans="1:3" x14ac:dyDescent="0.35">
      <c r="A43" s="46" t="s">
        <v>55</v>
      </c>
      <c r="B43" s="46"/>
      <c r="C43" s="17" t="s">
        <v>146</v>
      </c>
    </row>
    <row r="44" spans="1:3" x14ac:dyDescent="0.35">
      <c r="A44" s="46" t="s">
        <v>56</v>
      </c>
      <c r="B44" s="46"/>
      <c r="C44" s="17" t="s">
        <v>146</v>
      </c>
    </row>
    <row r="45" spans="1:3" x14ac:dyDescent="0.35">
      <c r="A45" s="46" t="s">
        <v>57</v>
      </c>
      <c r="B45" s="46"/>
      <c r="C45" s="17" t="s">
        <v>146</v>
      </c>
    </row>
    <row r="46" spans="1:3" x14ac:dyDescent="0.35">
      <c r="A46" s="46" t="s">
        <v>58</v>
      </c>
      <c r="B46" s="46"/>
      <c r="C46" s="17" t="s">
        <v>146</v>
      </c>
    </row>
    <row r="47" spans="1:3" x14ac:dyDescent="0.35">
      <c r="A47" s="46" t="s">
        <v>59</v>
      </c>
      <c r="B47" s="46"/>
      <c r="C47" s="17" t="s">
        <v>146</v>
      </c>
    </row>
  </sheetData>
  <mergeCells count="43">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24:B24"/>
    <mergeCell ref="A42:B42"/>
    <mergeCell ref="A36:B36"/>
    <mergeCell ref="A31:C31"/>
    <mergeCell ref="A32:B32"/>
    <mergeCell ref="A33:B33"/>
    <mergeCell ref="A34:B34"/>
    <mergeCell ref="A35:B35"/>
    <mergeCell ref="B19:C19"/>
    <mergeCell ref="B20:C20"/>
    <mergeCell ref="B21:C21"/>
    <mergeCell ref="A22:C22"/>
    <mergeCell ref="A23:B23"/>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B13:C14 B19:C21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5" x14ac:dyDescent="0.35"/>
  <cols>
    <col min="1" max="1" width="41.90625" style="24" customWidth="1"/>
    <col min="2" max="2" width="30.54296875" style="24" customWidth="1"/>
    <col min="3" max="3" width="76.08984375" style="24" customWidth="1"/>
    <col min="4" max="8" width="11.453125" hidden="1" customWidth="1"/>
    <col min="9" max="9" width="12" hidden="1" customWidth="1"/>
    <col min="10" max="10" width="11.453125" hidden="1"/>
    <col min="11" max="11" width="5" hidden="1"/>
    <col min="12" max="16383" width="11.453125" hidden="1"/>
    <col min="16384" max="16384" width="6.90625" hidden="1"/>
  </cols>
  <sheetData>
    <row r="1" spans="1:6" ht="18.5" x14ac:dyDescent="0.35">
      <c r="A1" s="64" t="s">
        <v>60</v>
      </c>
      <c r="B1" s="64"/>
      <c r="C1" s="64"/>
    </row>
    <row r="2" spans="1:6" x14ac:dyDescent="0.35">
      <c r="A2" s="20" t="s">
        <v>21</v>
      </c>
      <c r="B2" s="65" t="str">
        <f>'GENERALES NOTA 321'!B2:C2</f>
        <v>SINIESTRO 97394687 - APLICATIVO 113098</v>
      </c>
      <c r="C2" s="66"/>
    </row>
    <row r="3" spans="1:6" x14ac:dyDescent="0.35">
      <c r="A3" s="21" t="s">
        <v>5</v>
      </c>
      <c r="B3" s="50" t="str">
        <f>'GENERALES NOTA 322'!B2:C2</f>
        <v>1600.20.10.19.1382</v>
      </c>
      <c r="C3" s="51"/>
    </row>
    <row r="4" spans="1:6" s="2" customFormat="1" x14ac:dyDescent="0.35">
      <c r="A4" s="22" t="s">
        <v>6</v>
      </c>
      <c r="B4" s="49" t="str">
        <f>'GENERALES NOTA 322'!B3:C3</f>
        <v>CONTRALORÍA GENERAL DE SANTIAGO DE CALI</v>
      </c>
      <c r="C4" s="49"/>
    </row>
    <row r="5" spans="1:6" s="2" customFormat="1" x14ac:dyDescent="0.35">
      <c r="A5" s="22" t="s">
        <v>9</v>
      </c>
      <c r="B5" s="65" t="str">
        <f>'GENERALES NOTA 321'!B5:C5</f>
        <v>EMPRESAS MUNICIPALES DE CALI EMCALI E.I.C.E. E.S.P.</v>
      </c>
      <c r="C5" s="66"/>
    </row>
    <row r="6" spans="1:6" s="2" customFormat="1" x14ac:dyDescent="0.35">
      <c r="A6" s="5" t="s">
        <v>61</v>
      </c>
      <c r="B6" s="67">
        <f>'GENERALES NOTA 321'!B10:C10</f>
        <v>800000000</v>
      </c>
      <c r="C6" s="68"/>
    </row>
    <row r="7" spans="1:6" s="2" customFormat="1" x14ac:dyDescent="0.35">
      <c r="A7" s="5" t="s">
        <v>10</v>
      </c>
      <c r="B7" s="63" t="str">
        <f>'GENERALES NOTA 322'!B7:C7</f>
        <v>VEINTIÚN MILLONES OCHOCIENTOS VEINTISÉIS MIL CUATROCIENTOS SESENTA Y OCHO PESOS ($21.826.468)</v>
      </c>
      <c r="C7" s="63"/>
    </row>
    <row r="8" spans="1:6" s="2" customFormat="1" x14ac:dyDescent="0.35">
      <c r="A8" s="22" t="s">
        <v>11</v>
      </c>
      <c r="B8" s="49" t="str">
        <f>'GENERALES NOTA 322'!B8:C8</f>
        <v>ALLIANZ SEGUROS S.A. y LA PREVISORA S.A. COMPAÑÍA DE SEGUROS (coaseguro)</v>
      </c>
      <c r="C8" s="49"/>
    </row>
    <row r="9" spans="1:6" ht="23.25" customHeight="1" x14ac:dyDescent="0.35">
      <c r="A9" s="23" t="s">
        <v>62</v>
      </c>
      <c r="B9" s="50" t="s">
        <v>63</v>
      </c>
      <c r="C9" s="51"/>
    </row>
    <row r="10" spans="1:6" ht="58" x14ac:dyDescent="0.35">
      <c r="A10" s="22" t="s">
        <v>64</v>
      </c>
      <c r="B10" s="52"/>
      <c r="C10" s="53"/>
      <c r="E10" t="s">
        <v>65</v>
      </c>
      <c r="F10" s="11">
        <v>0.7</v>
      </c>
    </row>
    <row r="11" spans="1:6" x14ac:dyDescent="0.35">
      <c r="A11" s="27" t="s">
        <v>66</v>
      </c>
      <c r="B11" s="54">
        <f>(B12-B14)*B13</f>
        <v>800000000</v>
      </c>
      <c r="C11" s="55"/>
      <c r="E11" t="s">
        <v>63</v>
      </c>
      <c r="F11" s="11">
        <v>0.3</v>
      </c>
    </row>
    <row r="12" spans="1:6" x14ac:dyDescent="0.35">
      <c r="A12" s="10" t="s">
        <v>67</v>
      </c>
      <c r="B12" s="58">
        <f>MIN(B6,B7)</f>
        <v>800000000</v>
      </c>
      <c r="C12" s="59"/>
      <c r="F12" s="11"/>
    </row>
    <row r="13" spans="1:6" x14ac:dyDescent="0.35">
      <c r="A13" s="23" t="s">
        <v>29</v>
      </c>
      <c r="B13" s="60">
        <v>1</v>
      </c>
      <c r="C13" s="60"/>
      <c r="F13" s="11"/>
    </row>
    <row r="14" spans="1:6" x14ac:dyDescent="0.35">
      <c r="A14" s="23" t="s">
        <v>68</v>
      </c>
      <c r="B14" s="61">
        <v>0</v>
      </c>
      <c r="C14" s="62"/>
      <c r="F14" s="11"/>
    </row>
    <row r="15" spans="1:6" x14ac:dyDescent="0.35">
      <c r="A15" s="26" t="s">
        <v>69</v>
      </c>
      <c r="B15" s="56">
        <f>IFERROR(B11*(VLOOKUP(B9,E10:F15,2,0)),16666)</f>
        <v>240000000</v>
      </c>
      <c r="C15" s="57"/>
    </row>
    <row r="16" spans="1:6" ht="180" customHeight="1" x14ac:dyDescent="0.35">
      <c r="A16" s="22" t="s">
        <v>70</v>
      </c>
      <c r="B16" s="50"/>
      <c r="C16" s="51"/>
    </row>
    <row r="17" spans="1:3" ht="87" x14ac:dyDescent="0.35">
      <c r="A17" s="22" t="s">
        <v>71</v>
      </c>
      <c r="B17" s="48"/>
      <c r="C17" s="48"/>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90625" style="24" customWidth="1"/>
    <col min="2" max="2" width="30.54296875" style="24" customWidth="1"/>
    <col min="3" max="3" width="76.08984375" style="24" customWidth="1"/>
    <col min="4" max="8" width="11.453125" hidden="1" customWidth="1"/>
    <col min="9" max="9" width="12" hidden="1" customWidth="1"/>
    <col min="10" max="10" width="11.453125" hidden="1"/>
    <col min="11" max="11" width="5" hidden="1"/>
    <col min="12" max="16383" width="11.453125" hidden="1"/>
    <col min="16384" max="16384" width="6.90625" hidden="1"/>
  </cols>
  <sheetData>
    <row r="1" spans="1:6" ht="18.5" x14ac:dyDescent="0.35">
      <c r="A1" s="64" t="s">
        <v>60</v>
      </c>
      <c r="B1" s="64"/>
      <c r="C1" s="64"/>
    </row>
    <row r="2" spans="1:6" x14ac:dyDescent="0.35">
      <c r="A2" s="20" t="s">
        <v>21</v>
      </c>
      <c r="B2" s="65" t="str">
        <f>'GENERALES NOTA 321'!B2:C2</f>
        <v>SINIESTRO 97394687 - APLICATIVO 113098</v>
      </c>
      <c r="C2" s="66"/>
    </row>
    <row r="3" spans="1:6" x14ac:dyDescent="0.35">
      <c r="A3" s="21" t="s">
        <v>5</v>
      </c>
      <c r="B3" s="50" t="str">
        <f>'GENERALES NOTA 322'!B2:C2</f>
        <v>1600.20.10.19.1382</v>
      </c>
      <c r="C3" s="51"/>
    </row>
    <row r="4" spans="1:6" s="2" customFormat="1" x14ac:dyDescent="0.35">
      <c r="A4" s="22" t="s">
        <v>6</v>
      </c>
      <c r="B4" s="49" t="str">
        <f>'GENERALES NOTA 322'!B3:C3</f>
        <v>CONTRALORÍA GENERAL DE SANTIAGO DE CALI</v>
      </c>
      <c r="C4" s="49"/>
    </row>
    <row r="5" spans="1:6" s="2" customFormat="1" x14ac:dyDescent="0.35">
      <c r="A5" s="22" t="s">
        <v>9</v>
      </c>
      <c r="B5" s="65" t="str">
        <f>'GENERALES NOTA 321'!B5:C5</f>
        <v>EMPRESAS MUNICIPALES DE CALI EMCALI E.I.C.E. E.S.P.</v>
      </c>
      <c r="C5" s="66"/>
    </row>
    <row r="6" spans="1:6" s="2" customFormat="1" x14ac:dyDescent="0.35">
      <c r="A6" s="5" t="s">
        <v>61</v>
      </c>
      <c r="B6" s="67">
        <f>'GENERALES NOTA 321'!B10:C10</f>
        <v>800000000</v>
      </c>
      <c r="C6" s="68"/>
    </row>
    <row r="7" spans="1:6" s="2" customFormat="1" x14ac:dyDescent="0.35">
      <c r="A7" s="5" t="s">
        <v>10</v>
      </c>
      <c r="B7" s="63" t="str">
        <f>'GENERALES NOTA 322'!B7:C7</f>
        <v>VEINTIÚN MILLONES OCHOCIENTOS VEINTISÉIS MIL CUATROCIENTOS SESENTA Y OCHO PESOS ($21.826.468)</v>
      </c>
      <c r="C7" s="63"/>
    </row>
    <row r="8" spans="1:6" s="2" customFormat="1" x14ac:dyDescent="0.35">
      <c r="A8" s="22" t="s">
        <v>11</v>
      </c>
      <c r="B8" s="49" t="str">
        <f>'GENERALES NOTA 322'!B8:C8</f>
        <v>ALLIANZ SEGUROS S.A. y LA PREVISORA S.A. COMPAÑÍA DE SEGUROS (coaseguro)</v>
      </c>
      <c r="C8" s="49"/>
    </row>
    <row r="9" spans="1:6" ht="23.25" customHeight="1" x14ac:dyDescent="0.35">
      <c r="A9" s="23" t="s">
        <v>62</v>
      </c>
      <c r="B9" s="50" t="s">
        <v>72</v>
      </c>
      <c r="C9" s="51"/>
    </row>
    <row r="10" spans="1:6" ht="58" x14ac:dyDescent="0.35">
      <c r="A10" s="22" t="s">
        <v>64</v>
      </c>
      <c r="B10" s="52"/>
      <c r="C10" s="53"/>
      <c r="E10" t="s">
        <v>65</v>
      </c>
      <c r="F10" s="11">
        <v>0.7</v>
      </c>
    </row>
    <row r="11" spans="1:6" x14ac:dyDescent="0.35">
      <c r="A11" s="27" t="s">
        <v>66</v>
      </c>
      <c r="B11" s="54">
        <f>(B12-B14)*B13</f>
        <v>800000000</v>
      </c>
      <c r="C11" s="55"/>
      <c r="E11" t="s">
        <v>63</v>
      </c>
      <c r="F11" s="11">
        <v>0.3</v>
      </c>
    </row>
    <row r="12" spans="1:6" x14ac:dyDescent="0.35">
      <c r="A12" s="10" t="s">
        <v>67</v>
      </c>
      <c r="B12" s="58">
        <f>MIN(B6,B7)</f>
        <v>800000000</v>
      </c>
      <c r="C12" s="59"/>
      <c r="F12" s="11"/>
    </row>
    <row r="13" spans="1:6" x14ac:dyDescent="0.35">
      <c r="A13" s="23" t="s">
        <v>29</v>
      </c>
      <c r="B13" s="60">
        <v>1</v>
      </c>
      <c r="C13" s="60"/>
      <c r="F13" s="11"/>
    </row>
    <row r="14" spans="1:6" x14ac:dyDescent="0.35">
      <c r="A14" s="23" t="s">
        <v>68</v>
      </c>
      <c r="B14" s="61">
        <v>0</v>
      </c>
      <c r="C14" s="61"/>
      <c r="F14" s="11"/>
    </row>
    <row r="15" spans="1:6" x14ac:dyDescent="0.35">
      <c r="A15" s="26" t="s">
        <v>69</v>
      </c>
      <c r="B15" s="56">
        <f>IFERROR(B11*(VLOOKUP(B9,E10:F15,2,0)),16666)</f>
        <v>16666</v>
      </c>
      <c r="C15" s="57"/>
    </row>
    <row r="16" spans="1:6" ht="180" customHeight="1" x14ac:dyDescent="0.35">
      <c r="A16" s="22" t="s">
        <v>70</v>
      </c>
      <c r="B16" s="50"/>
      <c r="C16" s="51"/>
    </row>
    <row r="17" spans="1:3" ht="87" x14ac:dyDescent="0.35">
      <c r="A17" s="22" t="s">
        <v>71</v>
      </c>
      <c r="B17" s="48"/>
      <c r="C17" s="48"/>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2" sqref="B2:C2"/>
    </sheetView>
  </sheetViews>
  <sheetFormatPr baseColWidth="10" defaultColWidth="11.453125" defaultRowHeight="14.5" x14ac:dyDescent="0.35"/>
  <cols>
    <col min="1" max="1" width="35.54296875" customWidth="1"/>
    <col min="2" max="2" width="31.90625" customWidth="1"/>
    <col min="3" max="3" width="63.08984375" customWidth="1"/>
    <col min="4" max="16383" width="0" hidden="1" customWidth="1"/>
    <col min="16384" max="16384" width="0.90625" hidden="1" customWidth="1"/>
  </cols>
  <sheetData>
    <row r="1" spans="1:3" ht="18.5" x14ac:dyDescent="0.35">
      <c r="A1" s="42" t="s">
        <v>73</v>
      </c>
      <c r="B1" s="42"/>
      <c r="C1" s="42"/>
    </row>
    <row r="2" spans="1:3" x14ac:dyDescent="0.35">
      <c r="A2" s="9" t="s">
        <v>21</v>
      </c>
      <c r="B2" s="38" t="str">
        <f>'GENERALES NOTA 321'!B2:C2</f>
        <v>SINIESTRO 97394687 - APLICATIVO 113098</v>
      </c>
      <c r="C2" s="39"/>
    </row>
    <row r="3" spans="1:3" x14ac:dyDescent="0.35">
      <c r="A3" s="19" t="s">
        <v>5</v>
      </c>
      <c r="B3" s="38" t="str">
        <f>'GENERALES NOTA 322'!B2:C2</f>
        <v>1600.20.10.19.1382</v>
      </c>
      <c r="C3" s="39"/>
    </row>
    <row r="4" spans="1:3" s="2" customFormat="1" x14ac:dyDescent="0.35">
      <c r="A4" s="5" t="s">
        <v>6</v>
      </c>
      <c r="B4" s="29" t="str">
        <f>'GENERALES NOTA 322'!B3:C3</f>
        <v>CONTRALORÍA GENERAL DE SANTIAGO DE CALI</v>
      </c>
      <c r="C4" s="29"/>
    </row>
    <row r="5" spans="1:3" s="2" customFormat="1" x14ac:dyDescent="0.35">
      <c r="A5" s="5" t="s">
        <v>9</v>
      </c>
      <c r="B5" s="38" t="str">
        <f>'IMPUTACIÓN- GENERALES NOTA 324 '!B5:C5</f>
        <v>EMPRESAS MUNICIPALES DE CALI EMCALI E.I.C.E. E.S.P.</v>
      </c>
      <c r="C5" s="39"/>
    </row>
    <row r="6" spans="1:3" s="2" customFormat="1" x14ac:dyDescent="0.35">
      <c r="A6" s="5" t="s">
        <v>10</v>
      </c>
      <c r="B6" s="29" t="str">
        <f>'GENERALES NOTA 322'!B7:C7</f>
        <v>VEINTIÚN MILLONES OCHOCIENTOS VEINTISÉIS MIL CUATROCIENTOS SESENTA Y OCHO PESOS ($21.826.468)</v>
      </c>
      <c r="C6" s="29"/>
    </row>
    <row r="7" spans="1:3" s="2" customFormat="1" x14ac:dyDescent="0.35">
      <c r="A7" s="5" t="s">
        <v>11</v>
      </c>
      <c r="B7" s="29" t="str">
        <f>'GENERALES NOTA 322'!B8:C8</f>
        <v>ALLIANZ SEGUROS S.A. y LA PREVISORA S.A. COMPAÑÍA DE SEGUROS (coaseguro)</v>
      </c>
      <c r="C7" s="29"/>
    </row>
    <row r="8" spans="1:3" x14ac:dyDescent="0.35">
      <c r="A8" s="10" t="s">
        <v>62</v>
      </c>
      <c r="B8" s="30"/>
      <c r="C8" s="31"/>
    </row>
    <row r="9" spans="1:3" x14ac:dyDescent="0.35">
      <c r="A9" s="10" t="s">
        <v>66</v>
      </c>
      <c r="B9" s="69"/>
      <c r="C9" s="69"/>
    </row>
    <row r="10" spans="1:3" x14ac:dyDescent="0.35">
      <c r="A10" s="10" t="s">
        <v>74</v>
      </c>
      <c r="B10" s="69"/>
      <c r="C10" s="69"/>
    </row>
    <row r="11" spans="1:3" ht="43.5" x14ac:dyDescent="0.35">
      <c r="A11" s="5" t="s">
        <v>75</v>
      </c>
      <c r="B11" s="29"/>
      <c r="C11" s="29"/>
    </row>
    <row r="12" spans="1:3" ht="43.5" x14ac:dyDescent="0.35">
      <c r="A12" s="5" t="s">
        <v>76</v>
      </c>
      <c r="B12" s="29"/>
      <c r="C12" s="29"/>
    </row>
    <row r="13" spans="1:3" x14ac:dyDescent="0.35">
      <c r="A13" s="5" t="s">
        <v>77</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6328125" customWidth="1"/>
    <col min="9" max="9" width="0" hidden="1" customWidth="1"/>
    <col min="14" max="14" width="0" hidden="1" customWidth="1"/>
  </cols>
  <sheetData>
    <row r="1" spans="2:14" ht="15" customHeight="1" thickBot="1" x14ac:dyDescent="0.4"/>
    <row r="2" spans="2:14" ht="15" customHeight="1" thickTop="1" thickBot="1" x14ac:dyDescent="0.4">
      <c r="B2" s="70"/>
      <c r="C2" s="70"/>
      <c r="I2" t="s">
        <v>78</v>
      </c>
      <c r="N2" t="s">
        <v>72</v>
      </c>
    </row>
    <row r="3" spans="2:14" ht="15" customHeight="1" thickTop="1" thickBot="1" x14ac:dyDescent="0.4">
      <c r="B3" s="70" t="s">
        <v>79</v>
      </c>
      <c r="C3" s="70"/>
      <c r="I3" t="s">
        <v>63</v>
      </c>
      <c r="N3" t="s">
        <v>63</v>
      </c>
    </row>
    <row r="4" spans="2:14" ht="15" customHeight="1" thickTop="1" thickBot="1" x14ac:dyDescent="0.4">
      <c r="B4" s="13" t="s">
        <v>80</v>
      </c>
      <c r="C4" s="14"/>
      <c r="I4" t="s">
        <v>81</v>
      </c>
      <c r="N4" t="s">
        <v>65</v>
      </c>
    </row>
    <row r="5" spans="2:14" ht="15" customHeight="1" thickTop="1" thickBot="1" x14ac:dyDescent="0.4">
      <c r="B5" s="13" t="s">
        <v>82</v>
      </c>
      <c r="C5" s="14"/>
    </row>
    <row r="6" spans="2:14" ht="15" customHeight="1" thickTop="1" thickBot="1" x14ac:dyDescent="0.4">
      <c r="B6" s="13" t="s">
        <v>83</v>
      </c>
      <c r="C6" s="14"/>
    </row>
    <row r="7" spans="2:14" ht="44.5" thickTop="1" thickBot="1" x14ac:dyDescent="0.4">
      <c r="B7" s="13" t="s">
        <v>84</v>
      </c>
      <c r="C7" s="15"/>
    </row>
    <row r="8" spans="2:14" ht="30" thickTop="1" thickBot="1" x14ac:dyDescent="0.4">
      <c r="B8" s="13" t="s">
        <v>85</v>
      </c>
      <c r="C8" s="14"/>
    </row>
    <row r="9" spans="2:14" ht="44.5" thickTop="1" thickBot="1" x14ac:dyDescent="0.4">
      <c r="B9" s="13" t="s">
        <v>86</v>
      </c>
      <c r="C9" s="16"/>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08984375" bestFit="1" customWidth="1"/>
    <col min="5" max="5" width="42.90625" bestFit="1" customWidth="1"/>
  </cols>
  <sheetData>
    <row r="1" spans="1:9" x14ac:dyDescent="0.35">
      <c r="A1" s="7" t="s">
        <v>25</v>
      </c>
      <c r="B1" t="s">
        <v>87</v>
      </c>
      <c r="C1" s="7" t="s">
        <v>29</v>
      </c>
      <c r="D1" s="7" t="s">
        <v>33</v>
      </c>
      <c r="E1" s="3" t="s">
        <v>88</v>
      </c>
      <c r="F1" s="2" t="s">
        <v>65</v>
      </c>
      <c r="G1" s="4">
        <v>0</v>
      </c>
      <c r="H1" t="s">
        <v>89</v>
      </c>
      <c r="I1" t="s">
        <v>90</v>
      </c>
    </row>
    <row r="2" spans="1:9" x14ac:dyDescent="0.35">
      <c r="A2" t="s">
        <v>91</v>
      </c>
      <c r="B2" t="s">
        <v>92</v>
      </c>
      <c r="C2" t="s">
        <v>93</v>
      </c>
      <c r="D2" s="2" t="s">
        <v>94</v>
      </c>
      <c r="E2" s="1" t="s">
        <v>95</v>
      </c>
      <c r="F2" s="2" t="s">
        <v>72</v>
      </c>
      <c r="G2" s="4">
        <v>0.7</v>
      </c>
      <c r="H2" t="s">
        <v>96</v>
      </c>
      <c r="I2" t="s">
        <v>97</v>
      </c>
    </row>
    <row r="3" spans="1:9" x14ac:dyDescent="0.35">
      <c r="A3" t="s">
        <v>98</v>
      </c>
      <c r="C3" t="s">
        <v>99</v>
      </c>
      <c r="D3" s="2" t="s">
        <v>100</v>
      </c>
      <c r="E3" s="1" t="s">
        <v>101</v>
      </c>
      <c r="F3" s="2" t="s">
        <v>63</v>
      </c>
      <c r="G3" s="4">
        <v>0.3</v>
      </c>
      <c r="H3" t="s">
        <v>102</v>
      </c>
      <c r="I3" t="s">
        <v>103</v>
      </c>
    </row>
    <row r="4" spans="1:9" x14ac:dyDescent="0.35">
      <c r="A4" t="s">
        <v>104</v>
      </c>
      <c r="C4" t="s">
        <v>105</v>
      </c>
      <c r="E4" s="1" t="s">
        <v>106</v>
      </c>
      <c r="H4" t="s">
        <v>107</v>
      </c>
      <c r="I4" t="s">
        <v>108</v>
      </c>
    </row>
    <row r="5" spans="1:9" x14ac:dyDescent="0.35">
      <c r="A5" t="s">
        <v>109</v>
      </c>
      <c r="E5" s="1" t="s">
        <v>110</v>
      </c>
      <c r="H5" t="s">
        <v>111</v>
      </c>
      <c r="I5" t="s">
        <v>112</v>
      </c>
    </row>
    <row r="6" spans="1:9" x14ac:dyDescent="0.35">
      <c r="E6" s="1" t="s">
        <v>113</v>
      </c>
      <c r="I6" t="s">
        <v>114</v>
      </c>
    </row>
    <row r="7" spans="1:9" x14ac:dyDescent="0.35">
      <c r="E7" s="1" t="s">
        <v>115</v>
      </c>
    </row>
    <row r="8" spans="1:9" x14ac:dyDescent="0.35">
      <c r="E8" s="1" t="s">
        <v>116</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2025-07-09T15:29:23Z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