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ngie\Desktop\PRF ALLIANZ POLIZA POR DESCUBRIMIENTO\"/>
    </mc:Choice>
  </mc:AlternateContent>
  <xr:revisionPtr revIDLastSave="0" documentId="8_{7717EC09-D83D-4A02-9F5E-B775FB108DDB}" xr6:coauthVersionLast="47" xr6:coauthVersionMax="47" xr10:uidLastSave="{00000000-0000-0000-0000-000000000000}"/>
  <bookViews>
    <workbookView xWindow="-28920" yWindow="3090" windowWidth="29040" windowHeight="1572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5" i="14" l="1"/>
  <c r="B7" i="10"/>
  <c r="B6" i="10"/>
</calcChain>
</file>

<file path=xl/sharedStrings.xml><?xml version="1.0" encoding="utf-8"?>
<sst xmlns="http://schemas.openxmlformats.org/spreadsheetml/2006/main" count="227" uniqueCount="154">
  <si>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</si>
  <si>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</si>
  <si>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</si>
  <si>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</si>
  <si>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</si>
  <si>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</si>
  <si>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</si>
  <si>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</si>
  <si>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</si>
  <si>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</si>
  <si>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</si>
  <si>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</si>
  <si>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</si>
  <si>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</si>
  <si>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</si>
  <si>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</si>
  <si>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</si>
  <si>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</si>
  <si>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</si>
  <si>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</si>
  <si>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</si>
  <si>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</si>
  <si>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</si>
  <si>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</si>
  <si>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</si>
  <si>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</si>
  <si>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</si>
  <si>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</si>
  <si>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</si>
  <si>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</si>
  <si>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</si>
  <si>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</si>
  <si>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</si>
  <si>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</si>
  <si>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</si>
  <si>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</si>
  <si>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</si>
  <si>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</si>
  <si>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</si>
  <si>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</si>
  <si>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</si>
  <si>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</si>
  <si>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</si>
  <si>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</si>
  <si>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</si>
  <si>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</si>
  <si>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</si>
  <si>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</si>
  <si>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</si>
  <si>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</si>
  <si>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</si>
  <si>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</si>
  <si>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</si>
  <si>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</si>
  <si>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</si>
  <si>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</si>
  <si>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</si>
  <si>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</si>
  <si>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</si>
  <si>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</si>
  <si>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</si>
  <si>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</si>
  <si>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</si>
  <si>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</si>
  <si>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</si>
  <si>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</si>
  <si>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</si>
  <si>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</si>
  <si>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</si>
  <si>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</si>
  <si>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</si>
  <si>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</si>
  <si>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</si>
  <si>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</si>
  <si>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</si>
  <si>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</si>
  <si>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</si>
  <si>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</si>
  <si>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</si>
  <si>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</si>
  <si>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</si>
  <si>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</si>
  <si>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</si>
  <si>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</si>
  <si>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</si>
  <si>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</si>
  <si>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</si>
  <si>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</si>
  <si>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</si>
  <si>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</si>
  <si>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</si>
  <si>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</si>
  <si>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</si>
  <si>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</si>
  <si>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</si>
  <si>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</si>
  <si>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</si>
  <si>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</si>
  <si>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</si>
  <si>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</si>
  <si>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</si>
  <si>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</si>
  <si>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</si>
  <si>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</si>
  <si>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</si>
  <si>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</si>
  <si>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</si>
  <si>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</si>
  <si>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</si>
  <si>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</si>
  <si>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</si>
  <si>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</si>
  <si>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</si>
  <si>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</si>
  <si>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</si>
  <si>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</si>
  <si>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</si>
  <si>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1600.20.10.19.1382</t>
  </si>
  <si>
    <t>EMPRESAS MUNICIPALES DE CALI EMCALI E.I.C.E. E.S.P.</t>
  </si>
  <si>
    <t>022753049</t>
  </si>
  <si>
    <t>EMPRESAS MUNICIPALES DE CALIE.I.C.E. E.S.P.</t>
  </si>
  <si>
    <t>8903990034</t>
  </si>
  <si>
    <t>ALLIANZ SEGUROS S.A. y LA PREVISORA S.A. COMPAÑÍA DE SEGUROS (coaseguro)</t>
  </si>
  <si>
    <t xml:space="preserve">Los hechos objeto del trámite de responsabilidad fiscal se relacionan con la autorización otorgada por los directores del Departamento de Control de Pérdidas de Energía, en virtud de la cual, durante el período comprendido entre el 16 de febrero de 2016 y el 21 de diciembre de 2018, se suscribieron cinco acuerdos de pago correspondientes a los siguientes casos: Acta No. 36568 – Suscriptor No. 330106; Acta No. 76074 – Suscriptor No. 1362347; Acta No. 93947 – Suscriptor No. 837500; y Acta No. 99327 – Suscriptor No. 1901446. En dichos acuerdos se aplicaron descuentos sobre el valor a pagar por concepto de recuperación de energía, sin que se encontraran justificantes legales o técnicos que respaldaran tales descuentos ante el ente de control.
</t>
  </si>
  <si>
    <t>CONTRALORÍA GENERAL DE SANTIAGO DE CALI</t>
  </si>
  <si>
    <t>9 de julio de 2025</t>
  </si>
  <si>
    <t>24 de junio de 2025</t>
  </si>
  <si>
    <t>ALCANCES FISCALES</t>
  </si>
  <si>
    <t>16 de diciembre de 2020</t>
  </si>
  <si>
    <t>Breve resumen de los hechos</t>
  </si>
  <si>
    <t>RADICADO</t>
  </si>
  <si>
    <t>CONTRALORÍA</t>
  </si>
  <si>
    <t>DETRIMENTO</t>
  </si>
  <si>
    <r>
      <t xml:space="preserve">21/12/18 (fecha del último acuerdo de pago, sin embargo el detrimento se viene consolidando desde el 16/02/2016) - </t>
    </r>
    <r>
      <rPr>
        <b/>
        <u/>
        <sz val="11"/>
        <color theme="1"/>
        <rFont val="Calibri"/>
        <family val="2"/>
        <scheme val="minor"/>
      </rPr>
      <t>AUTO APERTURA</t>
    </r>
    <r>
      <rPr>
        <sz val="11"/>
        <color theme="1"/>
        <rFont val="Calibri"/>
        <family val="2"/>
        <scheme val="minor"/>
      </rPr>
      <t>: 6 de noviembre de 2020.</t>
    </r>
  </si>
  <si>
    <t>TERCEROS CIVILMENTE RESPONSABLES</t>
  </si>
  <si>
    <r>
      <t xml:space="preserve">SINIESTRO </t>
    </r>
    <r>
      <rPr>
        <sz val="11"/>
        <color theme="1"/>
        <rFont val="Calibri"/>
        <family val="2"/>
        <scheme val="minor"/>
      </rPr>
      <t>97394687 - APLICATIVO 113098</t>
    </r>
  </si>
  <si>
    <t>22753049 / 0</t>
  </si>
  <si>
    <t>Alcances fiscales</t>
  </si>
  <si>
    <t xml:space="preserve">El valor asegurado se encuentra disponible, ya que no se han efectuado pagos con cargo al amparo básico de la póliza vinculada. </t>
  </si>
  <si>
    <t>Desde el 21/09/2020 hasta el 20/09/2021</t>
  </si>
  <si>
    <t xml:space="preserve">LA PREVISORA S.A. COMPAÑÍA DE SEGUROS </t>
  </si>
  <si>
    <t xml:space="preserve">ALLIANZ SEGUROS S.A. </t>
  </si>
  <si>
    <t>20%.</t>
  </si>
  <si>
    <t>80% - Compañía líder.</t>
  </si>
  <si>
    <r>
      <t xml:space="preserve">X - </t>
    </r>
    <r>
      <rPr>
        <b/>
        <u/>
        <sz val="11"/>
        <color theme="1"/>
        <rFont val="Calibri"/>
        <family val="2"/>
        <scheme val="minor"/>
      </rPr>
      <t>Modalidad "Por descubrimiento"</t>
    </r>
    <r>
      <rPr>
        <sz val="11"/>
        <color theme="1"/>
        <rFont val="Calibri"/>
        <family val="2"/>
        <scheme val="minor"/>
      </rPr>
      <t xml:space="preserve">: Las pérdidas provenientes de los amparos del presente seguro, se regirán por el término de descubrimiento y no de ocurrencia. Por lo tanto, quedan debidamente amparadas todas las pérdidas que se descubran durante la vigencia de la misma.                                                                                                                                                      </t>
    </r>
    <r>
      <rPr>
        <b/>
        <sz val="11"/>
        <color theme="1"/>
        <rFont val="Calibri"/>
        <family val="2"/>
        <scheme val="minor"/>
      </rPr>
      <t>La retroactividad tendrá vigencia a partir de la fecha de iniciación de la primera vigencia de la póliza inicialmente suscrita.</t>
    </r>
  </si>
  <si>
    <t>N/A</t>
  </si>
  <si>
    <r>
      <t xml:space="preserve">X - </t>
    </r>
    <r>
      <rPr>
        <b/>
        <u/>
        <sz val="11"/>
        <color theme="1"/>
        <rFont val="Calibri"/>
        <family val="2"/>
        <scheme val="minor"/>
      </rPr>
      <t>Coaseguro cedido</t>
    </r>
    <r>
      <rPr>
        <sz val="11"/>
        <color theme="1"/>
        <rFont val="Calibri"/>
        <family val="2"/>
        <scheme val="minor"/>
      </rPr>
      <t>: Allianz seguros S.A. Compañía líder (80%) y La Previsora S.A. Compañía de Seguros (20%).</t>
    </r>
  </si>
  <si>
    <t>X - 10% del valor de la pérdida - Mínimo 4 SMMV.</t>
  </si>
  <si>
    <t>X - Del valor asegurado total de la póliza afectada ($800.000.000), Allianz Seguros S.A. solo tiene a su cargo $800.000.000, por cuanto asumió el 80% del riesgo amparado.</t>
  </si>
  <si>
    <t>X - Suma asegurada disponible, ya que no se han efectuado pagos con cargo al seguro afectado (Póliza 22753049 / 0).</t>
  </si>
  <si>
    <t>• Disminución de la suma asegurada por pago de indemnizaciones con cargo a la PÓLIZA DE MANEJO No. 022753049 / 0.</t>
  </si>
  <si>
    <t>1. FUNDAMENTOS FÁCTICOS Y JURÍDICOS DE LA DEFENSA FRENTE AL PROCESO DE RESPONSABILIDAD FISCAL.
A. En el presente caso no se reúnen los elementos de la responsbailidad fiscal - Inexistencia de daño patrimonial al Estado.
B. En el presente caso no se reúnen los elementos de la responsbailidad fiscal por inexistencia de culpa grave y/o dolo en cabeza de los presuntos responsables.
2. FUNDAMENTOS FÁCTICOS Y JURÍDICOS DE LA DEFENSA FRENTE A LA VINCULACIÓN DE ALLIANZ SEGUROS S.A.
A. Inexistencia de cobertura temporal de la póliza de seguro manejo No. 22753049/0.
B. Inexigibilidad de la obligación indemnizatoria a cargo de Allianz Seguros S.A. por la no realización del riesgo asegurado de la póliza de manejo No. 22753049/0.
C. Coaseguro e inexistencia de solidariadad contenida en la póliza de seguro de manejo No. 22753049/0.
D.  En cualquier caso, de ninguna forma se podrá exceder el límite del valor asegurado pactado en la póliza de manejo No. 22753049/0 y, asumido por Allianz Seguros S.A.
E. Deducible concertado en la póliza de manejo No. 22753049/0.
F. Disponibilidad del valor asegurado.
G. Subrogación.</t>
  </si>
  <si>
    <t>La contingencia se califica como PROBABLE, en la medida en que la Póliza de Manejo No. 22753049/0 presta cobertura tanto temporal como material, y además existen elementos de juicio que podrían conducir a la configuración de responsabilidad fiscal por parte de los imputados, derivada de una posible omisión en el cumplimiento de sus funciones como directores del Departamento de Control de Pérdidas de Energía.
En relación con la cobertura temporal, es pertinente señalar que la Póliza de Manejo No. 22753049/0 fue pactada bajo la modalidad de “descubrimiento”, con una vigencia comprendida entre el 21 de septiembre de 2020 y el 20 de septiembre de 2021. Conforme a la jurisprudencia establecida por el Consejo de Estado, en sentencia del 20 de junio de 2024 con ponencia del magistrado Hernando Sánchez Sánchez (rad 250002341000 2018 00434 01), en esta clase de pólizas la fecha de descubrimiento del hecho generador se entiende configurada con la expedición del auto de apertura del proceso fiscal. En el caso concreto, dicho auto fue emitido el 6 de noviembre de 2020, ubicándose dentro de la vigencia contractual, lo que permite afirmar que existe cobertura temporal. Ahora, si bien la póliza contempla una cláusula de retroactividad (según la cual esta “tendrá vigencia a partir de la fecha de iniciación de la primera vigencia de la póliza inicialmente suscrita”), que no cubre de forma expresa el periodo de ocurrencia de los hechos (2016–2018), la adopción de un criterio excluyente de cobertura temporal con base en este argumento resulta jurídicamente débil, al tratarse de una póliza de descubrimiento cuyo hecho relevante es la fecha en que se conoce el siniestro y no la fecha de su ocurrencia.
En cuanto a la cobertura material, la póliza contempla expresamente un amparo por “Alcances Fiscales”, mediante el cual se cubren los perjuicios que sufra EMCALI E.I.C.E. E.S.P. derivados de fallos con responsabilidad fiscal por monoscabo de fondos o bienes. En tal sentido, la cobertura material del negocio aseguraticio es clara.
Respecto de la posible responsabilidad de los imputados, debe tenerse en cuenta que su determinación depende del análisis probatorio que realice la Contraloría General de Santiago de Cali, especialmente al verificar si existió o no incumplimiento de los deberes funcionales a su cargo. Según los lineamientos contractuales, solo era posible para los contratistas suscribir acuerdos de pago sin autorización del director de Control de Pérdidas de Energía cuando el suscriptor aceptaba el pago total de la liquidación, lo que no ocurrió en el presente caso, ya que en algunas situaciones solo se recuperó aproximadamente el 20% del valor inicialmente liquidado, lo que habría comprometido la capacidad de la entidad para recuperar los saldos impagos, presumiblemente por omisión de los imputados en ejercicio del control a los contratistas o en aprobar indebidamente los acuerdos de pago.
Todo lo anterior se expone sin perjuicio del carácter contingente del proceso.</t>
  </si>
  <si>
    <t>La contingencia se liquida objetivamente en la suma de $12.905.974, la cual se obtuvo de la siguiente manera:
- El presunto detrimento fiscal a juicio de la Contraloría equivale a la suma de 21.826.468, resultante de sumar la diferencia entre lo liquidado y lo verdaderamente pagado a la entidad en virtud de cinco acuerdos de pago correspondientes a los siguientes casos: Acta No. 36568 – Suscriptor No. 330106; Acta No. 76074 – Suscriptor No. 1362347; Acta No. 93947 – Suscriptor No. 837500; y Acta No. 99327 – Suscriptor No. 1901446.
- La suma asegurada total en el amparo de ALCANCES FISCALES equivale a 800.000.000.
- Allianz cedió el 20% del coaseguro a favor de LA PREVISORA (que ya se encuentra vinculada al proceso), por lo que la proporción de coaseguro a cargo de Allianz es igual al 80%.
- Así las cosas, al aplicar el deducible (4 SMLMV = 5.694.000) al presunto detrimento (21.826.468), esto nos daría la suma de $16.132.468.
- Frente al resultante del detrimento menos el deducible (16.132.468), se calcula el 80% que sería la exposición de Allianz y esta operación arroja la suma de $12.905.974.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</si>
</sst>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horizontal="left" vertical="center" wrapText="1"/>
    </xf>
    <xf numFmtId="0" fontId="0" fillId="0" borderId="1" xfId="0"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2" fillId="0" borderId="2" xfId="0" applyFont="1" applyBorder="1" applyAlignment="1">
      <alignment horizontal="left" vertical="top"/>
    </xf>
    <xf numFmtId="42" fontId="0" fillId="0" borderId="1" xfId="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8" fillId="0" borderId="1" xfId="1" applyFont="1" applyBorder="1" applyAlignment="1" applyProtection="1">
      <alignment horizontal="center" vertical="top"/>
      <protection locked="0"/>
    </xf>
    <xf numFmtId="0" fontId="0" fillId="0" borderId="1" xfId="0" applyBorder="1" applyAlignment="1" applyProtection="1">
      <alignment horizontal="center"/>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6" fontId="8" fillId="0" borderId="1" xfId="1" applyNumberFormat="1" applyFont="1" applyBorder="1" applyAlignment="1" applyProtection="1">
      <alignment horizontal="center" vertical="top"/>
      <protection locked="0"/>
    </xf>
    <xf numFmtId="0" fontId="2" fillId="4" borderId="6" xfId="0" applyFont="1" applyFill="1" applyBorder="1" applyAlignment="1" applyProtection="1">
      <alignment horizontal="left" vertical="top" wrapText="1"/>
      <protection locked="0"/>
    </xf>
    <xf numFmtId="0" fontId="0" fillId="4" borderId="5" xfId="0" applyFont="1" applyFill="1"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x14ac:dyDescent="0.3"/>
  <sheetData>
    <row r="1" spans="1:1" x14ac:dyDescent="0.3">
      <c r="A1" s="6" t="s">
        <v>0</v>
      </c>
    </row>
    <row r="2" spans="1:1" x14ac:dyDescent="0.3">
      <c r="A2" s="6" t="s">
        <v>1</v>
      </c>
    </row>
    <row r="3" spans="1:1" x14ac:dyDescent="0.3">
      <c r="A3" s="6"/>
    </row>
    <row r="4" spans="1:1" x14ac:dyDescent="0.3">
      <c r="A4" s="6" t="s">
        <v>2</v>
      </c>
    </row>
    <row r="5" spans="1:1" x14ac:dyDescent="0.3">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topLeftCell="A2" zoomScale="90" zoomScaleNormal="90" workbookViewId="0">
      <selection activeCell="B2" sqref="B2:C2"/>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42" t="s">
        <v>4</v>
      </c>
      <c r="B1" s="42"/>
      <c r="C1" s="42"/>
    </row>
    <row r="2" spans="1:3" x14ac:dyDescent="0.3">
      <c r="A2" s="5" t="s">
        <v>5</v>
      </c>
      <c r="B2" s="39" t="s">
        <v>117</v>
      </c>
      <c r="C2" s="39"/>
    </row>
    <row r="3" spans="1:3" ht="15" customHeight="1" x14ac:dyDescent="0.3">
      <c r="A3" s="5" t="s">
        <v>6</v>
      </c>
      <c r="B3" s="40" t="s">
        <v>124</v>
      </c>
      <c r="C3" s="41"/>
    </row>
    <row r="4" spans="1:3" x14ac:dyDescent="0.3">
      <c r="A4" s="5" t="s">
        <v>7</v>
      </c>
      <c r="B4" s="40" t="s">
        <v>1</v>
      </c>
      <c r="C4" s="41"/>
    </row>
    <row r="5" spans="1:3" x14ac:dyDescent="0.3">
      <c r="A5" s="5" t="s">
        <v>8</v>
      </c>
      <c r="B5" s="39" t="s">
        <v>3</v>
      </c>
      <c r="C5" s="39"/>
    </row>
    <row r="6" spans="1:3" x14ac:dyDescent="0.3">
      <c r="A6" s="5" t="s">
        <v>9</v>
      </c>
      <c r="B6" s="43" t="s">
        <v>118</v>
      </c>
      <c r="C6" s="44"/>
    </row>
    <row r="7" spans="1:3" x14ac:dyDescent="0.3">
      <c r="A7" s="5" t="s">
        <v>10</v>
      </c>
      <c r="B7" s="45">
        <v>21826468</v>
      </c>
      <c r="C7" s="39"/>
    </row>
    <row r="8" spans="1:3" x14ac:dyDescent="0.3">
      <c r="A8" s="28" t="s">
        <v>11</v>
      </c>
      <c r="B8" s="39" t="s">
        <v>122</v>
      </c>
      <c r="C8" s="39"/>
    </row>
    <row r="9" spans="1:3" ht="32.549999999999997" customHeight="1" x14ac:dyDescent="0.3">
      <c r="A9" s="5" t="s">
        <v>12</v>
      </c>
      <c r="B9" s="46" t="s">
        <v>133</v>
      </c>
      <c r="C9" s="47"/>
    </row>
    <row r="10" spans="1:3" x14ac:dyDescent="0.3">
      <c r="A10" s="50" t="s">
        <v>129</v>
      </c>
      <c r="B10" s="51" t="s">
        <v>123</v>
      </c>
      <c r="C10" s="39"/>
    </row>
    <row r="11" spans="1:3" ht="30" customHeight="1" x14ac:dyDescent="0.3">
      <c r="A11" s="50"/>
      <c r="B11" s="39"/>
      <c r="C11" s="39"/>
    </row>
    <row r="12" spans="1:3" ht="90" customHeight="1" x14ac:dyDescent="0.3">
      <c r="A12" s="50"/>
      <c r="B12" s="39"/>
      <c r="C12" s="39"/>
    </row>
    <row r="13" spans="1:3" x14ac:dyDescent="0.3">
      <c r="A13" s="5" t="s">
        <v>13</v>
      </c>
      <c r="B13" s="39" t="s">
        <v>120</v>
      </c>
      <c r="C13" s="39"/>
    </row>
    <row r="14" spans="1:3" ht="17.25" customHeight="1" x14ac:dyDescent="0.3">
      <c r="A14" s="5" t="s">
        <v>14</v>
      </c>
      <c r="B14" s="52" t="s">
        <v>121</v>
      </c>
      <c r="C14" s="52"/>
    </row>
    <row r="15" spans="1:3" ht="15.75" customHeight="1" x14ac:dyDescent="0.3">
      <c r="A15" s="5" t="s">
        <v>15</v>
      </c>
      <c r="B15" s="52" t="s">
        <v>119</v>
      </c>
      <c r="C15" s="52"/>
    </row>
    <row r="16" spans="1:3" ht="33" customHeight="1" x14ac:dyDescent="0.3">
      <c r="A16" s="5" t="s">
        <v>16</v>
      </c>
      <c r="B16" s="46" t="s">
        <v>127</v>
      </c>
      <c r="C16" s="47"/>
    </row>
    <row r="17" spans="1:3" ht="18.75" customHeight="1" x14ac:dyDescent="0.3">
      <c r="A17" s="5" t="s">
        <v>17</v>
      </c>
      <c r="B17" s="48" t="s">
        <v>128</v>
      </c>
      <c r="C17" s="49"/>
    </row>
    <row r="18" spans="1:3" x14ac:dyDescent="0.3">
      <c r="A18" s="5" t="s">
        <v>18</v>
      </c>
      <c r="B18" s="48" t="s">
        <v>126</v>
      </c>
      <c r="C18" s="49"/>
    </row>
    <row r="19" spans="1:3" x14ac:dyDescent="0.3">
      <c r="A19" s="5" t="s">
        <v>19</v>
      </c>
      <c r="B19" s="39" t="s">
        <v>125</v>
      </c>
      <c r="C19" s="39"/>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7"/>
  <sheetViews>
    <sheetView topLeftCell="A11" zoomScale="80" zoomScaleNormal="80" workbookViewId="0">
      <selection activeCell="C25" sqref="C25"/>
    </sheetView>
  </sheetViews>
  <sheetFormatPr baseColWidth="10" defaultColWidth="0" defaultRowHeight="14.4" x14ac:dyDescent="0.3"/>
  <cols>
    <col min="1" max="1" width="44.44140625" style="18" customWidth="1"/>
    <col min="2" max="2" width="35" customWidth="1"/>
    <col min="3" max="3" width="64.44140625" customWidth="1"/>
    <col min="4" max="16384" width="11.44140625" hidden="1"/>
  </cols>
  <sheetData>
    <row r="1" spans="1:3" ht="18" x14ac:dyDescent="0.3">
      <c r="A1" s="53" t="s">
        <v>20</v>
      </c>
      <c r="B1" s="53"/>
      <c r="C1" s="53"/>
    </row>
    <row r="2" spans="1:3" x14ac:dyDescent="0.3">
      <c r="A2" s="5" t="s">
        <v>21</v>
      </c>
      <c r="B2" s="54" t="s">
        <v>135</v>
      </c>
      <c r="C2" s="49"/>
    </row>
    <row r="3" spans="1:3" s="18" customFormat="1" x14ac:dyDescent="0.3">
      <c r="A3" s="5" t="s">
        <v>130</v>
      </c>
      <c r="B3" s="39" t="str">
        <f>'GENERALES NOTA 322'!B2:C2</f>
        <v>1600.20.10.19.1382</v>
      </c>
      <c r="C3" s="39"/>
    </row>
    <row r="4" spans="1:3" s="2" customFormat="1" ht="14.4" customHeight="1" x14ac:dyDescent="0.3">
      <c r="A4" s="5" t="s">
        <v>131</v>
      </c>
      <c r="B4" s="39" t="str">
        <f>'GENERALES NOTA 322'!B3:C3</f>
        <v>CONTRALORÍA GENERAL DE SANTIAGO DE CALI</v>
      </c>
      <c r="C4" s="39"/>
    </row>
    <row r="5" spans="1:3" s="2" customFormat="1" x14ac:dyDescent="0.3">
      <c r="A5" s="5" t="s">
        <v>83</v>
      </c>
      <c r="B5" s="39" t="str">
        <f>'GENERALES NOTA 322'!B6:C6</f>
        <v>EMPRESAS MUNICIPALES DE CALI EMCALI E.I.C.E. E.S.P.</v>
      </c>
      <c r="C5" s="39"/>
    </row>
    <row r="6" spans="1:3" s="2" customFormat="1" x14ac:dyDescent="0.3">
      <c r="A6" s="5" t="s">
        <v>132</v>
      </c>
      <c r="B6" s="55">
        <f>'GENERALES NOTA 322'!B7:C7</f>
        <v>21826468</v>
      </c>
      <c r="C6" s="55"/>
    </row>
    <row r="7" spans="1:3" s="2" customFormat="1" x14ac:dyDescent="0.3">
      <c r="A7" s="5" t="s">
        <v>134</v>
      </c>
      <c r="B7" s="39" t="str">
        <f>'GENERALES NOTA 322'!B8:C8</f>
        <v>ALLIANZ SEGUROS S.A. y LA PREVISORA S.A. COMPAÑÍA DE SEGUROS (coaseguro)</v>
      </c>
      <c r="C7" s="39"/>
    </row>
    <row r="8" spans="1:3" x14ac:dyDescent="0.3">
      <c r="A8" s="19" t="s">
        <v>22</v>
      </c>
      <c r="B8" s="39" t="s">
        <v>136</v>
      </c>
      <c r="C8" s="39"/>
    </row>
    <row r="9" spans="1:3" x14ac:dyDescent="0.3">
      <c r="A9" s="19" t="s">
        <v>23</v>
      </c>
      <c r="B9" s="39" t="s">
        <v>137</v>
      </c>
      <c r="C9" s="39"/>
    </row>
    <row r="10" spans="1:3" ht="28.8" x14ac:dyDescent="0.3">
      <c r="A10" s="32" t="s">
        <v>24</v>
      </c>
      <c r="B10" s="33">
        <v>800000000</v>
      </c>
      <c r="C10" s="34" t="s">
        <v>138</v>
      </c>
    </row>
    <row r="11" spans="1:3" x14ac:dyDescent="0.3">
      <c r="A11" s="19" t="s">
        <v>25</v>
      </c>
      <c r="B11" s="40" t="s">
        <v>109</v>
      </c>
      <c r="C11" s="41"/>
    </row>
    <row r="12" spans="1:3" x14ac:dyDescent="0.3">
      <c r="A12" s="19" t="s">
        <v>26</v>
      </c>
      <c r="B12" s="39" t="s">
        <v>139</v>
      </c>
      <c r="C12" s="39"/>
    </row>
    <row r="13" spans="1:3" x14ac:dyDescent="0.3">
      <c r="A13" s="19" t="s">
        <v>27</v>
      </c>
      <c r="B13" s="39" t="s">
        <v>87</v>
      </c>
      <c r="C13" s="39"/>
    </row>
    <row r="14" spans="1:3" x14ac:dyDescent="0.3">
      <c r="A14" s="19" t="s">
        <v>28</v>
      </c>
      <c r="B14" s="39" t="s">
        <v>87</v>
      </c>
      <c r="C14" s="39"/>
    </row>
    <row r="15" spans="1:3" x14ac:dyDescent="0.3">
      <c r="A15" s="56" t="s">
        <v>29</v>
      </c>
      <c r="B15" s="39" t="s">
        <v>99</v>
      </c>
      <c r="C15" s="39"/>
    </row>
    <row r="16" spans="1:3" x14ac:dyDescent="0.3">
      <c r="A16" s="57"/>
      <c r="B16" s="31" t="s">
        <v>30</v>
      </c>
      <c r="C16" s="31" t="s">
        <v>31</v>
      </c>
    </row>
    <row r="17" spans="1:3" x14ac:dyDescent="0.3">
      <c r="A17" s="57"/>
      <c r="B17" s="8" t="s">
        <v>141</v>
      </c>
      <c r="C17" s="8" t="s">
        <v>143</v>
      </c>
    </row>
    <row r="18" spans="1:3" ht="28.8" x14ac:dyDescent="0.3">
      <c r="A18" s="57"/>
      <c r="B18" s="8" t="s">
        <v>140</v>
      </c>
      <c r="C18" s="35" t="s">
        <v>142</v>
      </c>
    </row>
    <row r="19" spans="1:3" x14ac:dyDescent="0.3">
      <c r="A19" s="19" t="s">
        <v>32</v>
      </c>
      <c r="B19" s="39" t="s">
        <v>92</v>
      </c>
      <c r="C19" s="39"/>
    </row>
    <row r="20" spans="1:3" x14ac:dyDescent="0.3">
      <c r="A20" s="19" t="s">
        <v>33</v>
      </c>
      <c r="B20" s="39" t="s">
        <v>92</v>
      </c>
      <c r="C20" s="39"/>
    </row>
    <row r="21" spans="1:3" x14ac:dyDescent="0.3">
      <c r="A21" s="30" t="s">
        <v>34</v>
      </c>
      <c r="B21" s="39" t="s">
        <v>92</v>
      </c>
      <c r="C21" s="39"/>
    </row>
    <row r="22" spans="1:3" x14ac:dyDescent="0.3">
      <c r="A22" s="58" t="s">
        <v>35</v>
      </c>
      <c r="B22" s="58"/>
      <c r="C22" s="58"/>
    </row>
    <row r="23" spans="1:3" ht="86.4" x14ac:dyDescent="0.3">
      <c r="A23" s="48" t="s">
        <v>36</v>
      </c>
      <c r="B23" s="49"/>
      <c r="C23" s="36" t="s">
        <v>144</v>
      </c>
    </row>
    <row r="24" spans="1:3" ht="43.2" x14ac:dyDescent="0.3">
      <c r="A24" s="48" t="s">
        <v>37</v>
      </c>
      <c r="B24" s="49"/>
      <c r="C24" s="36" t="s">
        <v>148</v>
      </c>
    </row>
    <row r="25" spans="1:3" ht="28.8" x14ac:dyDescent="0.3">
      <c r="A25" s="43" t="s">
        <v>150</v>
      </c>
      <c r="B25" s="44"/>
      <c r="C25" s="37" t="s">
        <v>149</v>
      </c>
    </row>
    <row r="26" spans="1:3" x14ac:dyDescent="0.3">
      <c r="A26" s="29" t="s">
        <v>38</v>
      </c>
      <c r="B26" s="12"/>
      <c r="C26" s="36" t="s">
        <v>145</v>
      </c>
    </row>
    <row r="27" spans="1:3" ht="28.8" x14ac:dyDescent="0.3">
      <c r="A27" s="48" t="s">
        <v>39</v>
      </c>
      <c r="B27" s="49"/>
      <c r="C27" s="36" t="s">
        <v>146</v>
      </c>
    </row>
    <row r="28" spans="1:3" x14ac:dyDescent="0.3">
      <c r="A28" s="48" t="s">
        <v>40</v>
      </c>
      <c r="B28" s="49"/>
      <c r="C28" s="38" t="s">
        <v>147</v>
      </c>
    </row>
    <row r="29" spans="1:3" x14ac:dyDescent="0.3">
      <c r="A29" s="48" t="s">
        <v>41</v>
      </c>
      <c r="B29" s="49"/>
      <c r="C29" s="17" t="s">
        <v>145</v>
      </c>
    </row>
    <row r="30" spans="1:3" x14ac:dyDescent="0.3">
      <c r="A30" s="61" t="s">
        <v>42</v>
      </c>
      <c r="B30" s="62"/>
      <c r="C30" s="17" t="s">
        <v>145</v>
      </c>
    </row>
    <row r="31" spans="1:3" x14ac:dyDescent="0.3">
      <c r="A31" s="60" t="s">
        <v>43</v>
      </c>
      <c r="B31" s="60"/>
      <c r="C31" s="60"/>
    </row>
    <row r="32" spans="1:3" x14ac:dyDescent="0.3">
      <c r="A32" s="59" t="s">
        <v>44</v>
      </c>
      <c r="B32" s="59"/>
      <c r="C32" s="17" t="s">
        <v>145</v>
      </c>
    </row>
    <row r="33" spans="1:3" x14ac:dyDescent="0.3">
      <c r="A33" s="59" t="s">
        <v>45</v>
      </c>
      <c r="B33" s="59"/>
      <c r="C33" s="17" t="s">
        <v>145</v>
      </c>
    </row>
    <row r="34" spans="1:3" x14ac:dyDescent="0.3">
      <c r="A34" s="59" t="s">
        <v>46</v>
      </c>
      <c r="B34" s="59"/>
      <c r="C34" s="17" t="s">
        <v>145</v>
      </c>
    </row>
    <row r="35" spans="1:3" x14ac:dyDescent="0.3">
      <c r="A35" s="59" t="s">
        <v>47</v>
      </c>
      <c r="B35" s="59"/>
      <c r="C35" s="17" t="s">
        <v>145</v>
      </c>
    </row>
    <row r="36" spans="1:3" x14ac:dyDescent="0.3">
      <c r="A36" s="59" t="s">
        <v>48</v>
      </c>
      <c r="B36" s="59"/>
      <c r="C36" s="17" t="s">
        <v>145</v>
      </c>
    </row>
    <row r="37" spans="1:3" x14ac:dyDescent="0.3">
      <c r="A37" s="59" t="s">
        <v>49</v>
      </c>
      <c r="B37" s="59"/>
      <c r="C37" s="17" t="s">
        <v>145</v>
      </c>
    </row>
    <row r="38" spans="1:3" x14ac:dyDescent="0.3">
      <c r="A38" s="59" t="s">
        <v>50</v>
      </c>
      <c r="B38" s="59"/>
      <c r="C38" s="17" t="s">
        <v>145</v>
      </c>
    </row>
    <row r="39" spans="1:3" x14ac:dyDescent="0.3">
      <c r="A39" s="59" t="s">
        <v>51</v>
      </c>
      <c r="B39" s="59"/>
      <c r="C39" s="17" t="s">
        <v>145</v>
      </c>
    </row>
    <row r="40" spans="1:3" x14ac:dyDescent="0.3">
      <c r="A40" s="59" t="s">
        <v>52</v>
      </c>
      <c r="B40" s="59"/>
      <c r="C40" s="17" t="s">
        <v>145</v>
      </c>
    </row>
    <row r="41" spans="1:3" x14ac:dyDescent="0.3">
      <c r="A41" s="59" t="s">
        <v>53</v>
      </c>
      <c r="B41" s="59"/>
      <c r="C41" s="17" t="s">
        <v>145</v>
      </c>
    </row>
    <row r="42" spans="1:3" x14ac:dyDescent="0.3">
      <c r="A42" s="59" t="s">
        <v>54</v>
      </c>
      <c r="B42" s="59"/>
      <c r="C42" s="17" t="s">
        <v>145</v>
      </c>
    </row>
    <row r="43" spans="1:3" x14ac:dyDescent="0.3">
      <c r="A43" s="59" t="s">
        <v>55</v>
      </c>
      <c r="B43" s="59"/>
      <c r="C43" s="17" t="s">
        <v>145</v>
      </c>
    </row>
    <row r="44" spans="1:3" x14ac:dyDescent="0.3">
      <c r="A44" s="59" t="s">
        <v>56</v>
      </c>
      <c r="B44" s="59"/>
      <c r="C44" s="17" t="s">
        <v>145</v>
      </c>
    </row>
    <row r="45" spans="1:3" x14ac:dyDescent="0.3">
      <c r="A45" s="59" t="s">
        <v>57</v>
      </c>
      <c r="B45" s="59"/>
      <c r="C45" s="17" t="s">
        <v>145</v>
      </c>
    </row>
    <row r="46" spans="1:3" x14ac:dyDescent="0.3">
      <c r="A46" s="59" t="s">
        <v>58</v>
      </c>
      <c r="B46" s="59"/>
      <c r="C46" s="17" t="s">
        <v>145</v>
      </c>
    </row>
    <row r="47" spans="1:3" x14ac:dyDescent="0.3">
      <c r="A47" s="59" t="s">
        <v>59</v>
      </c>
      <c r="B47" s="59"/>
      <c r="C47" s="17" t="s">
        <v>145</v>
      </c>
    </row>
  </sheetData>
  <mergeCells count="43">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 ref="A24:B24"/>
    <mergeCell ref="B20:C20"/>
    <mergeCell ref="B21:C21"/>
    <mergeCell ref="A22:C22"/>
    <mergeCell ref="A23:B23"/>
    <mergeCell ref="A42:B42"/>
    <mergeCell ref="A36:B36"/>
    <mergeCell ref="A31:C31"/>
    <mergeCell ref="A32:B32"/>
    <mergeCell ref="A33:B33"/>
    <mergeCell ref="A34:B34"/>
    <mergeCell ref="A35:B35"/>
    <mergeCell ref="A25:B25"/>
    <mergeCell ref="B13:C13"/>
    <mergeCell ref="A1:C1"/>
    <mergeCell ref="B8:C8"/>
    <mergeCell ref="B9:C9"/>
    <mergeCell ref="B11:C11"/>
    <mergeCell ref="B12:C12"/>
    <mergeCell ref="B2:C2"/>
    <mergeCell ref="B4:C4"/>
    <mergeCell ref="B5:C5"/>
    <mergeCell ref="B6:C6"/>
    <mergeCell ref="B7:C7"/>
    <mergeCell ref="B14:C14"/>
    <mergeCell ref="A15:A18"/>
    <mergeCell ref="B15:C15"/>
    <mergeCell ref="B19:C1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B13:C14 B19:C21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3" sqref="B3:C3"/>
    </sheetView>
  </sheetViews>
  <sheetFormatPr baseColWidth="10" defaultColWidth="0" defaultRowHeight="14.4" x14ac:dyDescent="0.3"/>
  <cols>
    <col min="1" max="1" width="41.88671875" style="24" customWidth="1"/>
    <col min="2" max="2" width="30.5546875" style="24" customWidth="1"/>
    <col min="3" max="3" width="76.109375" style="24"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1" t="s">
        <v>60</v>
      </c>
      <c r="B1" s="81"/>
      <c r="C1" s="81"/>
    </row>
    <row r="2" spans="1:6" x14ac:dyDescent="0.3">
      <c r="A2" s="20" t="s">
        <v>21</v>
      </c>
      <c r="B2" s="82" t="str">
        <f>'GENERALES NOTA 321'!B2:C2</f>
        <v>SINIESTRO 97394687 - APLICATIVO 113098</v>
      </c>
      <c r="C2" s="75"/>
    </row>
    <row r="3" spans="1:6" x14ac:dyDescent="0.3">
      <c r="A3" s="21" t="s">
        <v>5</v>
      </c>
      <c r="B3" s="66" t="str">
        <f>'GENERALES NOTA 322'!B2:C2</f>
        <v>1600.20.10.19.1382</v>
      </c>
      <c r="C3" s="67"/>
    </row>
    <row r="4" spans="1:6" s="2" customFormat="1" x14ac:dyDescent="0.3">
      <c r="A4" s="22" t="s">
        <v>6</v>
      </c>
      <c r="B4" s="65" t="str">
        <f>'GENERALES NOTA 322'!B3:C3</f>
        <v>CONTRALORÍA GENERAL DE SANTIAGO DE CALI</v>
      </c>
      <c r="C4" s="65"/>
    </row>
    <row r="5" spans="1:6" s="2" customFormat="1" x14ac:dyDescent="0.3">
      <c r="A5" s="22" t="s">
        <v>9</v>
      </c>
      <c r="B5" s="82" t="str">
        <f>'GENERALES NOTA 321'!B5:C5</f>
        <v>EMPRESAS MUNICIPALES DE CALI EMCALI E.I.C.E. E.S.P.</v>
      </c>
      <c r="C5" s="75"/>
    </row>
    <row r="6" spans="1:6" s="2" customFormat="1" x14ac:dyDescent="0.3">
      <c r="A6" s="5" t="s">
        <v>61</v>
      </c>
      <c r="B6" s="83">
        <f>'GENERALES NOTA 321'!B10:C10</f>
        <v>800000000</v>
      </c>
      <c r="C6" s="84"/>
    </row>
    <row r="7" spans="1:6" s="2" customFormat="1" x14ac:dyDescent="0.3">
      <c r="A7" s="5" t="s">
        <v>10</v>
      </c>
      <c r="B7" s="80">
        <f>'GENERALES NOTA 322'!B7:C7</f>
        <v>21826468</v>
      </c>
      <c r="C7" s="80"/>
    </row>
    <row r="8" spans="1:6" s="2" customFormat="1" x14ac:dyDescent="0.3">
      <c r="A8" s="22" t="s">
        <v>11</v>
      </c>
      <c r="B8" s="65" t="str">
        <f>'GENERALES NOTA 322'!B8:C8</f>
        <v>ALLIANZ SEGUROS S.A. y LA PREVISORA S.A. COMPAÑÍA DE SEGUROS (coaseguro)</v>
      </c>
      <c r="C8" s="65"/>
    </row>
    <row r="9" spans="1:6" ht="23.25" customHeight="1" x14ac:dyDescent="0.3">
      <c r="A9" s="23" t="s">
        <v>62</v>
      </c>
      <c r="B9" s="66" t="s">
        <v>65</v>
      </c>
      <c r="C9" s="67"/>
    </row>
    <row r="10" spans="1:6" ht="57.6" x14ac:dyDescent="0.3">
      <c r="A10" s="22" t="s">
        <v>64</v>
      </c>
      <c r="B10" s="91" t="s">
        <v>152</v>
      </c>
      <c r="C10" s="90"/>
      <c r="E10" t="s">
        <v>65</v>
      </c>
      <c r="F10" s="11">
        <v>0.7</v>
      </c>
    </row>
    <row r="11" spans="1:6" x14ac:dyDescent="0.3">
      <c r="A11" s="27" t="s">
        <v>66</v>
      </c>
      <c r="B11" s="70">
        <v>12905974</v>
      </c>
      <c r="C11" s="71"/>
      <c r="E11" t="s">
        <v>63</v>
      </c>
      <c r="F11" s="11">
        <v>0.3</v>
      </c>
    </row>
    <row r="12" spans="1:6" x14ac:dyDescent="0.3">
      <c r="A12" s="10" t="s">
        <v>67</v>
      </c>
      <c r="B12" s="76">
        <f>MIN(B6,B7)</f>
        <v>21826468</v>
      </c>
      <c r="C12" s="77"/>
      <c r="F12" s="11"/>
    </row>
    <row r="13" spans="1:6" x14ac:dyDescent="0.3">
      <c r="A13" s="23" t="s">
        <v>29</v>
      </c>
      <c r="B13" s="78">
        <v>0.8</v>
      </c>
      <c r="C13" s="78"/>
      <c r="F13" s="11"/>
    </row>
    <row r="14" spans="1:6" x14ac:dyDescent="0.3">
      <c r="A14" s="23" t="s">
        <v>68</v>
      </c>
      <c r="B14" s="89">
        <v>5694000</v>
      </c>
      <c r="C14" s="79"/>
      <c r="F14" s="11"/>
    </row>
    <row r="15" spans="1:6" x14ac:dyDescent="0.3">
      <c r="A15" s="26" t="s">
        <v>69</v>
      </c>
      <c r="B15" s="72">
        <f>IFERROR(B11*(VLOOKUP(B9,E10:F15,2,0)),16666)</f>
        <v>9034181.7999999989</v>
      </c>
      <c r="C15" s="73"/>
    </row>
    <row r="16" spans="1:6" ht="180" customHeight="1" x14ac:dyDescent="0.3">
      <c r="A16" s="22" t="s">
        <v>70</v>
      </c>
      <c r="B16" s="74" t="s">
        <v>153</v>
      </c>
      <c r="C16" s="75"/>
    </row>
    <row r="17" spans="1:3" ht="86.4" x14ac:dyDescent="0.3">
      <c r="A17" s="22" t="s">
        <v>71</v>
      </c>
      <c r="B17" s="63" t="s">
        <v>151</v>
      </c>
      <c r="C17" s="64"/>
    </row>
    <row r="19" spans="1:3" x14ac:dyDescent="0.3">
      <c r="B19" s="25"/>
      <c r="C19" s="25"/>
    </row>
    <row r="20" spans="1:3" x14ac:dyDescent="0.3">
      <c r="B20" s="25"/>
      <c r="C20" s="25"/>
    </row>
    <row r="21" spans="1:3" x14ac:dyDescent="0.3">
      <c r="B21" s="25"/>
      <c r="C21" s="25"/>
    </row>
    <row r="22" spans="1:3" x14ac:dyDescent="0.3">
      <c r="B22" s="25"/>
      <c r="C22" s="25"/>
    </row>
    <row r="23" spans="1:3" x14ac:dyDescent="0.3">
      <c r="B23" s="25"/>
      <c r="C23" s="25"/>
    </row>
    <row r="24" spans="1:3" x14ac:dyDescent="0.3">
      <c r="B24" s="25"/>
      <c r="C24" s="25"/>
    </row>
    <row r="25" spans="1:3" x14ac:dyDescent="0.3">
      <c r="B25" s="25"/>
      <c r="C25" s="25"/>
    </row>
    <row r="26" spans="1:3" x14ac:dyDescent="0.3">
      <c r="B26" s="25"/>
      <c r="C26" s="25"/>
    </row>
    <row r="27" spans="1:3" x14ac:dyDescent="0.3">
      <c r="B27" s="25"/>
      <c r="C27" s="25"/>
    </row>
    <row r="28" spans="1:3" x14ac:dyDescent="0.3">
      <c r="B28" s="25"/>
      <c r="C28" s="25"/>
    </row>
    <row r="29" spans="1:3" x14ac:dyDescent="0.3">
      <c r="B29" s="25"/>
      <c r="C29" s="25"/>
    </row>
    <row r="30" spans="1:3" x14ac:dyDescent="0.3">
      <c r="B30" s="25"/>
      <c r="C30" s="25"/>
    </row>
    <row r="31" spans="1:3" x14ac:dyDescent="0.3">
      <c r="B31" s="25"/>
      <c r="C31" s="25"/>
    </row>
    <row r="32" spans="1:3" x14ac:dyDescent="0.3">
      <c r="B32" s="25"/>
      <c r="C32" s="25"/>
    </row>
    <row r="33" spans="2:3" x14ac:dyDescent="0.3">
      <c r="B33" s="25"/>
      <c r="C33" s="25"/>
    </row>
    <row r="34" spans="2:3" x14ac:dyDescent="0.3">
      <c r="B34" s="25"/>
      <c r="C34" s="25"/>
    </row>
    <row r="35" spans="2:3" x14ac:dyDescent="0.3">
      <c r="B35" s="25"/>
      <c r="C35" s="25"/>
    </row>
    <row r="36" spans="2:3" x14ac:dyDescent="0.3">
      <c r="B36" s="25"/>
      <c r="C36" s="25"/>
    </row>
    <row r="37" spans="2:3" x14ac:dyDescent="0.3">
      <c r="B37" s="25"/>
      <c r="C37" s="25"/>
    </row>
    <row r="38" spans="2:3" x14ac:dyDescent="0.3">
      <c r="B38" s="25"/>
      <c r="C38" s="25"/>
    </row>
    <row r="39" spans="2:3" x14ac:dyDescent="0.3">
      <c r="B39" s="25"/>
      <c r="C39" s="25"/>
    </row>
    <row r="40" spans="2:3" x14ac:dyDescent="0.3">
      <c r="B40" s="25"/>
      <c r="C40" s="25"/>
    </row>
    <row r="41" spans="2:3" x14ac:dyDescent="0.3">
      <c r="B41" s="25"/>
      <c r="C41" s="25"/>
    </row>
    <row r="42" spans="2:3" x14ac:dyDescent="0.3">
      <c r="B42" s="25"/>
      <c r="C42" s="25"/>
    </row>
    <row r="43" spans="2:3" x14ac:dyDescent="0.3">
      <c r="B43" s="25"/>
      <c r="C43" s="25"/>
    </row>
    <row r="44" spans="2:3" x14ac:dyDescent="0.3">
      <c r="B44" s="25"/>
      <c r="C44" s="25"/>
    </row>
    <row r="45" spans="2:3" x14ac:dyDescent="0.3">
      <c r="B45" s="25"/>
      <c r="C45" s="25"/>
    </row>
    <row r="46" spans="2:3" x14ac:dyDescent="0.3">
      <c r="B46" s="25"/>
      <c r="C46" s="25"/>
    </row>
    <row r="47" spans="2:3" x14ac:dyDescent="0.3">
      <c r="B47" s="25"/>
      <c r="C47" s="25"/>
    </row>
    <row r="48" spans="2:3" x14ac:dyDescent="0.3">
      <c r="B48" s="25"/>
      <c r="C48" s="25"/>
    </row>
    <row r="49" spans="2:3" x14ac:dyDescent="0.3">
      <c r="B49" s="25"/>
      <c r="C49" s="25"/>
    </row>
    <row r="50" spans="2:3" x14ac:dyDescent="0.3">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4" x14ac:dyDescent="0.3"/>
  <cols>
    <col min="1" max="1" width="41.88671875" style="24" customWidth="1"/>
    <col min="2" max="2" width="30.5546875" style="24" customWidth="1"/>
    <col min="3" max="3" width="76.109375" style="24"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1" t="s">
        <v>60</v>
      </c>
      <c r="B1" s="81"/>
      <c r="C1" s="81"/>
    </row>
    <row r="2" spans="1:6" x14ac:dyDescent="0.3">
      <c r="A2" s="20" t="s">
        <v>21</v>
      </c>
      <c r="B2" s="82" t="str">
        <f>'GENERALES NOTA 321'!B2:C2</f>
        <v>SINIESTRO 97394687 - APLICATIVO 113098</v>
      </c>
      <c r="C2" s="75"/>
    </row>
    <row r="3" spans="1:6" x14ac:dyDescent="0.3">
      <c r="A3" s="21" t="s">
        <v>5</v>
      </c>
      <c r="B3" s="66" t="str">
        <f>'GENERALES NOTA 322'!B2:C2</f>
        <v>1600.20.10.19.1382</v>
      </c>
      <c r="C3" s="67"/>
    </row>
    <row r="4" spans="1:6" s="2" customFormat="1" x14ac:dyDescent="0.3">
      <c r="A4" s="22" t="s">
        <v>6</v>
      </c>
      <c r="B4" s="65" t="str">
        <f>'GENERALES NOTA 322'!B3:C3</f>
        <v>CONTRALORÍA GENERAL DE SANTIAGO DE CALI</v>
      </c>
      <c r="C4" s="65"/>
    </row>
    <row r="5" spans="1:6" s="2" customFormat="1" x14ac:dyDescent="0.3">
      <c r="A5" s="22" t="s">
        <v>9</v>
      </c>
      <c r="B5" s="82" t="str">
        <f>'GENERALES NOTA 321'!B5:C5</f>
        <v>EMPRESAS MUNICIPALES DE CALI EMCALI E.I.C.E. E.S.P.</v>
      </c>
      <c r="C5" s="75"/>
    </row>
    <row r="6" spans="1:6" s="2" customFormat="1" x14ac:dyDescent="0.3">
      <c r="A6" s="5" t="s">
        <v>61</v>
      </c>
      <c r="B6" s="83">
        <f>'GENERALES NOTA 321'!B10:C10</f>
        <v>800000000</v>
      </c>
      <c r="C6" s="84"/>
    </row>
    <row r="7" spans="1:6" s="2" customFormat="1" x14ac:dyDescent="0.3">
      <c r="A7" s="5" t="s">
        <v>10</v>
      </c>
      <c r="B7" s="80">
        <f>'GENERALES NOTA 322'!B7:C7</f>
        <v>21826468</v>
      </c>
      <c r="C7" s="80"/>
    </row>
    <row r="8" spans="1:6" s="2" customFormat="1" x14ac:dyDescent="0.3">
      <c r="A8" s="22" t="s">
        <v>11</v>
      </c>
      <c r="B8" s="65" t="str">
        <f>'GENERALES NOTA 322'!B8:C8</f>
        <v>ALLIANZ SEGUROS S.A. y LA PREVISORA S.A. COMPAÑÍA DE SEGUROS (coaseguro)</v>
      </c>
      <c r="C8" s="65"/>
    </row>
    <row r="9" spans="1:6" ht="23.25" customHeight="1" x14ac:dyDescent="0.3">
      <c r="A9" s="23" t="s">
        <v>62</v>
      </c>
      <c r="B9" s="66" t="s">
        <v>72</v>
      </c>
      <c r="C9" s="67"/>
    </row>
    <row r="10" spans="1:6" ht="57.6" x14ac:dyDescent="0.3">
      <c r="A10" s="22" t="s">
        <v>64</v>
      </c>
      <c r="B10" s="68"/>
      <c r="C10" s="69"/>
      <c r="E10" t="s">
        <v>65</v>
      </c>
      <c r="F10" s="11">
        <v>0.7</v>
      </c>
    </row>
    <row r="11" spans="1:6" x14ac:dyDescent="0.3">
      <c r="A11" s="27" t="s">
        <v>66</v>
      </c>
      <c r="B11" s="70">
        <f>(B12-B14)*B13</f>
        <v>21826468</v>
      </c>
      <c r="C11" s="71"/>
      <c r="E11" t="s">
        <v>63</v>
      </c>
      <c r="F11" s="11">
        <v>0.3</v>
      </c>
    </row>
    <row r="12" spans="1:6" x14ac:dyDescent="0.3">
      <c r="A12" s="10" t="s">
        <v>67</v>
      </c>
      <c r="B12" s="76">
        <f>MIN(B6,B7)</f>
        <v>21826468</v>
      </c>
      <c r="C12" s="77"/>
      <c r="F12" s="11"/>
    </row>
    <row r="13" spans="1:6" x14ac:dyDescent="0.3">
      <c r="A13" s="23" t="s">
        <v>29</v>
      </c>
      <c r="B13" s="78">
        <v>1</v>
      </c>
      <c r="C13" s="78"/>
      <c r="F13" s="11"/>
    </row>
    <row r="14" spans="1:6" x14ac:dyDescent="0.3">
      <c r="A14" s="23" t="s">
        <v>68</v>
      </c>
      <c r="B14" s="85">
        <v>0</v>
      </c>
      <c r="C14" s="85"/>
      <c r="F14" s="11"/>
    </row>
    <row r="15" spans="1:6" x14ac:dyDescent="0.3">
      <c r="A15" s="26" t="s">
        <v>69</v>
      </c>
      <c r="B15" s="72">
        <f>IFERROR(B11*(VLOOKUP(B9,E10:F15,2,0)),16666)</f>
        <v>16666</v>
      </c>
      <c r="C15" s="73"/>
    </row>
    <row r="16" spans="1:6" ht="180" customHeight="1" x14ac:dyDescent="0.3">
      <c r="A16" s="22" t="s">
        <v>70</v>
      </c>
      <c r="B16" s="66"/>
      <c r="C16" s="67"/>
    </row>
    <row r="17" spans="1:3" ht="86.4" x14ac:dyDescent="0.3">
      <c r="A17" s="22" t="s">
        <v>71</v>
      </c>
      <c r="B17" s="86"/>
      <c r="C17" s="86"/>
    </row>
    <row r="19" spans="1:3" x14ac:dyDescent="0.3">
      <c r="B19" s="25"/>
      <c r="C19" s="25"/>
    </row>
    <row r="20" spans="1:3" x14ac:dyDescent="0.3">
      <c r="B20" s="25"/>
      <c r="C20" s="25"/>
    </row>
    <row r="21" spans="1:3" x14ac:dyDescent="0.3">
      <c r="B21" s="25"/>
      <c r="C21" s="25"/>
    </row>
    <row r="22" spans="1:3" x14ac:dyDescent="0.3">
      <c r="B22" s="25"/>
      <c r="C22" s="25"/>
    </row>
    <row r="23" spans="1:3" x14ac:dyDescent="0.3">
      <c r="B23" s="25"/>
      <c r="C23" s="25"/>
    </row>
    <row r="24" spans="1:3" x14ac:dyDescent="0.3">
      <c r="B24" s="25"/>
      <c r="C24" s="25"/>
    </row>
    <row r="25" spans="1:3" x14ac:dyDescent="0.3">
      <c r="B25" s="25"/>
      <c r="C25" s="25"/>
    </row>
    <row r="26" spans="1:3" x14ac:dyDescent="0.3">
      <c r="B26" s="25"/>
      <c r="C26" s="25"/>
    </row>
    <row r="27" spans="1:3" x14ac:dyDescent="0.3">
      <c r="B27" s="25"/>
      <c r="C27" s="25"/>
    </row>
    <row r="28" spans="1:3" x14ac:dyDescent="0.3">
      <c r="B28" s="25"/>
      <c r="C28" s="25"/>
    </row>
    <row r="29" spans="1:3" x14ac:dyDescent="0.3">
      <c r="B29" s="25"/>
      <c r="C29" s="25"/>
    </row>
    <row r="30" spans="1:3" x14ac:dyDescent="0.3">
      <c r="B30" s="25"/>
      <c r="C30" s="25"/>
    </row>
    <row r="31" spans="1:3" x14ac:dyDescent="0.3">
      <c r="B31" s="25"/>
      <c r="C31" s="25"/>
    </row>
    <row r="32" spans="1:3" x14ac:dyDescent="0.3">
      <c r="B32" s="25"/>
      <c r="C32" s="25"/>
    </row>
    <row r="33" spans="2:3" x14ac:dyDescent="0.3">
      <c r="B33" s="25"/>
      <c r="C33" s="25"/>
    </row>
    <row r="34" spans="2:3" x14ac:dyDescent="0.3">
      <c r="B34" s="25"/>
      <c r="C34" s="25"/>
    </row>
    <row r="35" spans="2:3" x14ac:dyDescent="0.3">
      <c r="B35" s="25"/>
      <c r="C35" s="25"/>
    </row>
    <row r="36" spans="2:3" x14ac:dyDescent="0.3">
      <c r="B36" s="25"/>
      <c r="C36" s="25"/>
    </row>
    <row r="37" spans="2:3" x14ac:dyDescent="0.3">
      <c r="B37" s="25"/>
      <c r="C37" s="25"/>
    </row>
    <row r="38" spans="2:3" x14ac:dyDescent="0.3">
      <c r="B38" s="25"/>
      <c r="C38" s="25"/>
    </row>
    <row r="39" spans="2:3" x14ac:dyDescent="0.3">
      <c r="B39" s="25"/>
      <c r="C39" s="25"/>
    </row>
    <row r="40" spans="2:3" x14ac:dyDescent="0.3">
      <c r="B40" s="25"/>
      <c r="C40" s="25"/>
    </row>
    <row r="41" spans="2:3" x14ac:dyDescent="0.3">
      <c r="B41" s="25"/>
      <c r="C41" s="25"/>
    </row>
    <row r="42" spans="2:3" x14ac:dyDescent="0.3">
      <c r="B42" s="25"/>
      <c r="C42" s="25"/>
    </row>
    <row r="43" spans="2:3" x14ac:dyDescent="0.3">
      <c r="B43" s="25"/>
      <c r="C43" s="25"/>
    </row>
    <row r="44" spans="2:3" x14ac:dyDescent="0.3">
      <c r="B44" s="25"/>
      <c r="C44" s="25"/>
    </row>
    <row r="45" spans="2:3" x14ac:dyDescent="0.3">
      <c r="B45" s="25"/>
      <c r="C45" s="25"/>
    </row>
    <row r="46" spans="2:3" x14ac:dyDescent="0.3">
      <c r="B46" s="25"/>
      <c r="C46" s="25"/>
    </row>
    <row r="47" spans="2:3" x14ac:dyDescent="0.3">
      <c r="B47" s="25"/>
      <c r="C47" s="25"/>
    </row>
    <row r="48" spans="2:3" x14ac:dyDescent="0.3">
      <c r="B48" s="25"/>
      <c r="C48" s="25"/>
    </row>
    <row r="49" spans="2:3" x14ac:dyDescent="0.3">
      <c r="B49" s="25"/>
      <c r="C49" s="25"/>
    </row>
    <row r="50" spans="2:3" x14ac:dyDescent="0.3">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53" t="s">
        <v>73</v>
      </c>
      <c r="B1" s="53"/>
      <c r="C1" s="53"/>
    </row>
    <row r="2" spans="1:3" x14ac:dyDescent="0.3">
      <c r="A2" s="9" t="s">
        <v>21</v>
      </c>
      <c r="B2" s="48" t="str">
        <f>'GENERALES NOTA 321'!B2:C2</f>
        <v>SINIESTRO 97394687 - APLICATIVO 113098</v>
      </c>
      <c r="C2" s="49"/>
    </row>
    <row r="3" spans="1:3" x14ac:dyDescent="0.3">
      <c r="A3" s="19" t="s">
        <v>5</v>
      </c>
      <c r="B3" s="48" t="str">
        <f>'GENERALES NOTA 322'!B2:C2</f>
        <v>1600.20.10.19.1382</v>
      </c>
      <c r="C3" s="49"/>
    </row>
    <row r="4" spans="1:3" s="2" customFormat="1" x14ac:dyDescent="0.3">
      <c r="A4" s="5" t="s">
        <v>6</v>
      </c>
      <c r="B4" s="39" t="str">
        <f>'GENERALES NOTA 322'!B3:C3</f>
        <v>CONTRALORÍA GENERAL DE SANTIAGO DE CALI</v>
      </c>
      <c r="C4" s="39"/>
    </row>
    <row r="5" spans="1:3" s="2" customFormat="1" x14ac:dyDescent="0.3">
      <c r="A5" s="5" t="s">
        <v>9</v>
      </c>
      <c r="B5" s="48" t="str">
        <f>'IMPUTACIÓN- GENERALES NOTA 324 '!B5:C5</f>
        <v>EMPRESAS MUNICIPALES DE CALI EMCALI E.I.C.E. E.S.P.</v>
      </c>
      <c r="C5" s="49"/>
    </row>
    <row r="6" spans="1:3" s="2" customFormat="1" x14ac:dyDescent="0.3">
      <c r="A6" s="5" t="s">
        <v>10</v>
      </c>
      <c r="B6" s="39">
        <f>'GENERALES NOTA 322'!B7:C7</f>
        <v>21826468</v>
      </c>
      <c r="C6" s="39"/>
    </row>
    <row r="7" spans="1:3" s="2" customFormat="1" x14ac:dyDescent="0.3">
      <c r="A7" s="5" t="s">
        <v>11</v>
      </c>
      <c r="B7" s="39" t="str">
        <f>'GENERALES NOTA 322'!B8:C8</f>
        <v>ALLIANZ SEGUROS S.A. y LA PREVISORA S.A. COMPAÑÍA DE SEGUROS (coaseguro)</v>
      </c>
      <c r="C7" s="39"/>
    </row>
    <row r="8" spans="1:3" x14ac:dyDescent="0.3">
      <c r="A8" s="10" t="s">
        <v>62</v>
      </c>
      <c r="B8" s="40"/>
      <c r="C8" s="41"/>
    </row>
    <row r="9" spans="1:3" x14ac:dyDescent="0.3">
      <c r="A9" s="10" t="s">
        <v>66</v>
      </c>
      <c r="B9" s="87"/>
      <c r="C9" s="87"/>
    </row>
    <row r="10" spans="1:3" x14ac:dyDescent="0.3">
      <c r="A10" s="10" t="s">
        <v>74</v>
      </c>
      <c r="B10" s="87"/>
      <c r="C10" s="87"/>
    </row>
    <row r="11" spans="1:3" ht="43.2" x14ac:dyDescent="0.3">
      <c r="A11" s="5" t="s">
        <v>75</v>
      </c>
      <c r="B11" s="39"/>
      <c r="C11" s="39"/>
    </row>
    <row r="12" spans="1:3" ht="43.2" x14ac:dyDescent="0.3">
      <c r="A12" s="5" t="s">
        <v>76</v>
      </c>
      <c r="B12" s="39"/>
      <c r="C12" s="39"/>
    </row>
    <row r="13" spans="1:3" x14ac:dyDescent="0.3">
      <c r="A13" s="5" t="s">
        <v>77</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88"/>
      <c r="C2" s="88"/>
      <c r="I2" t="s">
        <v>78</v>
      </c>
      <c r="N2" t="s">
        <v>72</v>
      </c>
    </row>
    <row r="3" spans="2:14" ht="15" customHeight="1" thickTop="1" thickBot="1" x14ac:dyDescent="0.35">
      <c r="B3" s="88" t="s">
        <v>79</v>
      </c>
      <c r="C3" s="88"/>
      <c r="I3" t="s">
        <v>63</v>
      </c>
      <c r="N3" t="s">
        <v>63</v>
      </c>
    </row>
    <row r="4" spans="2:14" ht="15" customHeight="1" thickTop="1" thickBot="1" x14ac:dyDescent="0.35">
      <c r="B4" s="13" t="s">
        <v>80</v>
      </c>
      <c r="C4" s="14"/>
      <c r="I4" t="s">
        <v>81</v>
      </c>
      <c r="N4" t="s">
        <v>65</v>
      </c>
    </row>
    <row r="5" spans="2:14" ht="15" customHeight="1" thickTop="1" thickBot="1" x14ac:dyDescent="0.35">
      <c r="B5" s="13" t="s">
        <v>82</v>
      </c>
      <c r="C5" s="14"/>
    </row>
    <row r="6" spans="2:14" ht="15" customHeight="1" thickTop="1" thickBot="1" x14ac:dyDescent="0.35">
      <c r="B6" s="13" t="s">
        <v>83</v>
      </c>
      <c r="C6" s="14"/>
    </row>
    <row r="7" spans="2:14" ht="44.4" thickTop="1" thickBot="1" x14ac:dyDescent="0.35">
      <c r="B7" s="13" t="s">
        <v>84</v>
      </c>
      <c r="C7" s="15"/>
    </row>
    <row r="8" spans="2:14" ht="30" thickTop="1" thickBot="1" x14ac:dyDescent="0.35">
      <c r="B8" s="13" t="s">
        <v>85</v>
      </c>
      <c r="C8" s="14"/>
    </row>
    <row r="9" spans="2:14" ht="44.4" thickTop="1" thickBot="1" x14ac:dyDescent="0.35">
      <c r="B9" s="13" t="s">
        <v>86</v>
      </c>
      <c r="C9" s="16"/>
    </row>
    <row r="10" spans="2:14" ht="15" customHeight="1" thickTop="1" x14ac:dyDescent="0.3"/>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25</v>
      </c>
      <c r="B1" t="s">
        <v>87</v>
      </c>
      <c r="C1" s="7" t="s">
        <v>29</v>
      </c>
      <c r="D1" s="7" t="s">
        <v>33</v>
      </c>
      <c r="E1" s="3" t="s">
        <v>88</v>
      </c>
      <c r="F1" s="2" t="s">
        <v>65</v>
      </c>
      <c r="G1" s="4">
        <v>0</v>
      </c>
      <c r="H1" t="s">
        <v>89</v>
      </c>
      <c r="I1" t="s">
        <v>90</v>
      </c>
    </row>
    <row r="2" spans="1:9" x14ac:dyDescent="0.3">
      <c r="A2" t="s">
        <v>91</v>
      </c>
      <c r="B2" t="s">
        <v>92</v>
      </c>
      <c r="C2" t="s">
        <v>93</v>
      </c>
      <c r="D2" s="2" t="s">
        <v>94</v>
      </c>
      <c r="E2" s="1" t="s">
        <v>95</v>
      </c>
      <c r="F2" s="2" t="s">
        <v>72</v>
      </c>
      <c r="G2" s="4">
        <v>0.7</v>
      </c>
      <c r="H2" t="s">
        <v>96</v>
      </c>
      <c r="I2" t="s">
        <v>97</v>
      </c>
    </row>
    <row r="3" spans="1:9" x14ac:dyDescent="0.3">
      <c r="A3" t="s">
        <v>98</v>
      </c>
      <c r="C3" t="s">
        <v>99</v>
      </c>
      <c r="D3" s="2" t="s">
        <v>100</v>
      </c>
      <c r="E3" s="1" t="s">
        <v>101</v>
      </c>
      <c r="F3" s="2" t="s">
        <v>63</v>
      </c>
      <c r="G3" s="4">
        <v>0.3</v>
      </c>
      <c r="H3" t="s">
        <v>102</v>
      </c>
      <c r="I3" t="s">
        <v>103</v>
      </c>
    </row>
    <row r="4" spans="1:9" x14ac:dyDescent="0.3">
      <c r="A4" t="s">
        <v>104</v>
      </c>
      <c r="C4" t="s">
        <v>105</v>
      </c>
      <c r="E4" s="1" t="s">
        <v>106</v>
      </c>
      <c r="H4" t="s">
        <v>107</v>
      </c>
      <c r="I4" t="s">
        <v>108</v>
      </c>
    </row>
    <row r="5" spans="1:9" x14ac:dyDescent="0.3">
      <c r="A5" t="s">
        <v>109</v>
      </c>
      <c r="E5" s="1" t="s">
        <v>110</v>
      </c>
      <c r="H5" t="s">
        <v>111</v>
      </c>
      <c r="I5" t="s">
        <v>112</v>
      </c>
    </row>
    <row r="6" spans="1:9" x14ac:dyDescent="0.3">
      <c r="E6" s="1" t="s">
        <v>113</v>
      </c>
      <c r="I6" t="s">
        <v>114</v>
      </c>
    </row>
    <row r="7" spans="1:9" x14ac:dyDescent="0.3">
      <c r="E7" s="1" t="s">
        <v>115</v>
      </c>
    </row>
    <row r="8" spans="1:9" x14ac:dyDescent="0.3">
      <c r="E8" s="1" t="s">
        <v>116</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2025-07-10T17:19:45Z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