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bdiaz_gha_com_co/Documents/GHA TODO/RESPONSABILIDAD DE SUSTANCIACIÓN/MEMORIALES/TRAMAS/"/>
    </mc:Choice>
  </mc:AlternateContent>
  <xr:revisionPtr revIDLastSave="0" documentId="8_{F6205F7A-83C9-EC48-88D6-88C6FD1B1471}" xr6:coauthVersionLast="47" xr6:coauthVersionMax="47" xr10:uidLastSave="{00000000-0000-0000-0000-000000000000}"/>
  <bookViews>
    <workbookView xWindow="0" yWindow="0" windowWidth="28800" windowHeight="18000" xr2:uid="{C33644D2-2898-2948-91DD-D2E6E9383E5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" l="1"/>
  <c r="E86" i="1" s="1"/>
  <c r="F86" i="1" s="1"/>
  <c r="G86" i="1" s="1"/>
  <c r="H86" i="1" s="1"/>
  <c r="K86" i="1" s="1"/>
  <c r="D85" i="1"/>
  <c r="E85" i="1" s="1"/>
  <c r="F85" i="1" s="1"/>
  <c r="G85" i="1" s="1"/>
  <c r="H85" i="1" s="1"/>
  <c r="K85" i="1" s="1"/>
  <c r="D84" i="1" l="1"/>
  <c r="E84" i="1" s="1"/>
  <c r="F84" i="1" s="1"/>
  <c r="G84" i="1" s="1"/>
  <c r="H84" i="1" s="1"/>
  <c r="K84" i="1" s="1"/>
  <c r="D83" i="1"/>
  <c r="E83" i="1" s="1"/>
  <c r="F83" i="1" s="1"/>
  <c r="G83" i="1" s="1"/>
  <c r="H83" i="1" s="1"/>
  <c r="K83" i="1" s="1"/>
  <c r="D82" i="1"/>
  <c r="E82" i="1" s="1"/>
  <c r="F82" i="1" s="1"/>
  <c r="G82" i="1" s="1"/>
  <c r="H82" i="1" s="1"/>
  <c r="K82" i="1" s="1"/>
  <c r="D81" i="1"/>
  <c r="E81" i="1" s="1"/>
  <c r="F81" i="1" s="1"/>
  <c r="G81" i="1" s="1"/>
  <c r="H81" i="1" s="1"/>
  <c r="K81" i="1" s="1"/>
  <c r="D80" i="1"/>
  <c r="E80" i="1" s="1"/>
  <c r="F80" i="1" s="1"/>
  <c r="G80" i="1" s="1"/>
  <c r="H80" i="1" s="1"/>
  <c r="K80" i="1" s="1"/>
  <c r="D79" i="1"/>
  <c r="E79" i="1" s="1"/>
  <c r="F79" i="1" s="1"/>
  <c r="G79" i="1" s="1"/>
  <c r="H79" i="1" s="1"/>
  <c r="K79" i="1" s="1"/>
  <c r="D78" i="1"/>
  <c r="E78" i="1" s="1"/>
  <c r="F78" i="1" s="1"/>
  <c r="G78" i="1" s="1"/>
  <c r="H78" i="1" s="1"/>
  <c r="K78" i="1" s="1"/>
  <c r="D77" i="1"/>
  <c r="E77" i="1" s="1"/>
  <c r="F77" i="1" s="1"/>
  <c r="G77" i="1" s="1"/>
  <c r="H77" i="1" s="1"/>
  <c r="K77" i="1" s="1"/>
  <c r="D76" i="1"/>
  <c r="E76" i="1" s="1"/>
  <c r="F76" i="1" s="1"/>
  <c r="G76" i="1" s="1"/>
  <c r="H76" i="1" s="1"/>
  <c r="K76" i="1" s="1"/>
  <c r="D75" i="1"/>
  <c r="E75" i="1" s="1"/>
  <c r="F75" i="1" s="1"/>
  <c r="G75" i="1" s="1"/>
  <c r="H75" i="1" s="1"/>
  <c r="K75" i="1" s="1"/>
  <c r="D74" i="1"/>
  <c r="E74" i="1" s="1"/>
  <c r="F74" i="1" s="1"/>
  <c r="G74" i="1" s="1"/>
  <c r="H74" i="1" s="1"/>
  <c r="K74" i="1" s="1"/>
  <c r="D73" i="1"/>
  <c r="E73" i="1" s="1"/>
  <c r="F73" i="1" s="1"/>
  <c r="G73" i="1" s="1"/>
  <c r="H73" i="1" s="1"/>
  <c r="K73" i="1" s="1"/>
  <c r="D72" i="1"/>
  <c r="E72" i="1" s="1"/>
  <c r="F72" i="1" s="1"/>
  <c r="G72" i="1" s="1"/>
  <c r="H72" i="1" s="1"/>
  <c r="K72" i="1" s="1"/>
  <c r="D71" i="1"/>
  <c r="E71" i="1" s="1"/>
  <c r="F71" i="1" s="1"/>
  <c r="G71" i="1" s="1"/>
  <c r="H71" i="1" s="1"/>
  <c r="K71" i="1" s="1"/>
  <c r="D70" i="1"/>
  <c r="E70" i="1" s="1"/>
  <c r="F70" i="1" s="1"/>
  <c r="G70" i="1" s="1"/>
  <c r="H70" i="1" s="1"/>
  <c r="K70" i="1" s="1"/>
  <c r="D69" i="1"/>
  <c r="E69" i="1" s="1"/>
  <c r="F69" i="1" s="1"/>
  <c r="G69" i="1" s="1"/>
  <c r="H69" i="1" s="1"/>
  <c r="K69" i="1" s="1"/>
  <c r="D68" i="1"/>
  <c r="E68" i="1" s="1"/>
  <c r="F68" i="1" s="1"/>
  <c r="G68" i="1" s="1"/>
  <c r="H68" i="1" s="1"/>
  <c r="K68" i="1" s="1"/>
  <c r="D67" i="1"/>
  <c r="E67" i="1" s="1"/>
  <c r="F67" i="1" s="1"/>
  <c r="G67" i="1" s="1"/>
  <c r="H67" i="1" s="1"/>
  <c r="K67" i="1" s="1"/>
  <c r="D66" i="1"/>
  <c r="E66" i="1" s="1"/>
  <c r="F66" i="1" s="1"/>
  <c r="G66" i="1" s="1"/>
  <c r="H66" i="1" s="1"/>
  <c r="K66" i="1" s="1"/>
  <c r="D65" i="1"/>
  <c r="E65" i="1" s="1"/>
  <c r="F65" i="1" s="1"/>
  <c r="G65" i="1" s="1"/>
  <c r="H65" i="1" s="1"/>
  <c r="K65" i="1" s="1"/>
  <c r="D64" i="1"/>
  <c r="E64" i="1" s="1"/>
  <c r="F64" i="1" s="1"/>
  <c r="G64" i="1" s="1"/>
  <c r="H64" i="1" s="1"/>
  <c r="K64" i="1" s="1"/>
  <c r="I63" i="1"/>
  <c r="D63" i="1"/>
  <c r="E63" i="1" s="1"/>
  <c r="F63" i="1" s="1"/>
  <c r="G63" i="1" s="1"/>
  <c r="H63" i="1" s="1"/>
  <c r="I62" i="1"/>
  <c r="D62" i="1"/>
  <c r="E62" i="1" s="1"/>
  <c r="F62" i="1" s="1"/>
  <c r="G62" i="1" s="1"/>
  <c r="H62" i="1" s="1"/>
  <c r="I61" i="1"/>
  <c r="D61" i="1"/>
  <c r="E61" i="1" s="1"/>
  <c r="F61" i="1" s="1"/>
  <c r="G61" i="1" s="1"/>
  <c r="H61" i="1" s="1"/>
  <c r="I60" i="1"/>
  <c r="D60" i="1"/>
  <c r="E60" i="1" s="1"/>
  <c r="F60" i="1" s="1"/>
  <c r="G60" i="1" s="1"/>
  <c r="H60" i="1" s="1"/>
  <c r="I59" i="1"/>
  <c r="D59" i="1"/>
  <c r="E59" i="1" s="1"/>
  <c r="F59" i="1" s="1"/>
  <c r="G59" i="1" s="1"/>
  <c r="H59" i="1" s="1"/>
  <c r="K59" i="1" s="1"/>
  <c r="I58" i="1"/>
  <c r="D58" i="1"/>
  <c r="E58" i="1" s="1"/>
  <c r="F58" i="1" s="1"/>
  <c r="G58" i="1" s="1"/>
  <c r="H58" i="1" s="1"/>
  <c r="I57" i="1"/>
  <c r="D57" i="1"/>
  <c r="E57" i="1" s="1"/>
  <c r="F57" i="1" s="1"/>
  <c r="G57" i="1" s="1"/>
  <c r="H57" i="1" s="1"/>
  <c r="K57" i="1" s="1"/>
  <c r="I56" i="1"/>
  <c r="D56" i="1"/>
  <c r="E56" i="1" s="1"/>
  <c r="F56" i="1" s="1"/>
  <c r="G56" i="1" s="1"/>
  <c r="H56" i="1" s="1"/>
  <c r="I55" i="1"/>
  <c r="D55" i="1"/>
  <c r="E55" i="1" s="1"/>
  <c r="F55" i="1" s="1"/>
  <c r="G55" i="1" s="1"/>
  <c r="H55" i="1" s="1"/>
  <c r="K55" i="1" s="1"/>
  <c r="I54" i="1"/>
  <c r="D54" i="1"/>
  <c r="E54" i="1" s="1"/>
  <c r="F54" i="1" s="1"/>
  <c r="G54" i="1" s="1"/>
  <c r="H54" i="1" s="1"/>
  <c r="I53" i="1"/>
  <c r="D53" i="1"/>
  <c r="E53" i="1" s="1"/>
  <c r="F53" i="1" s="1"/>
  <c r="G53" i="1" s="1"/>
  <c r="H53" i="1" s="1"/>
  <c r="I52" i="1"/>
  <c r="D52" i="1"/>
  <c r="E52" i="1" s="1"/>
  <c r="F52" i="1" s="1"/>
  <c r="G52" i="1" s="1"/>
  <c r="H52" i="1" s="1"/>
  <c r="I51" i="1"/>
  <c r="D51" i="1"/>
  <c r="E51" i="1" s="1"/>
  <c r="F51" i="1" s="1"/>
  <c r="G51" i="1" s="1"/>
  <c r="H51" i="1" s="1"/>
  <c r="K51" i="1" s="1"/>
  <c r="I50" i="1"/>
  <c r="D50" i="1"/>
  <c r="E50" i="1" s="1"/>
  <c r="F50" i="1" s="1"/>
  <c r="G50" i="1" s="1"/>
  <c r="H50" i="1" s="1"/>
  <c r="I49" i="1"/>
  <c r="D49" i="1"/>
  <c r="E49" i="1" s="1"/>
  <c r="F49" i="1" s="1"/>
  <c r="G49" i="1" s="1"/>
  <c r="H49" i="1" s="1"/>
  <c r="K49" i="1" s="1"/>
  <c r="I48" i="1"/>
  <c r="D48" i="1"/>
  <c r="E48" i="1" s="1"/>
  <c r="F48" i="1" s="1"/>
  <c r="G48" i="1" s="1"/>
  <c r="H48" i="1" s="1"/>
  <c r="I47" i="1"/>
  <c r="D47" i="1"/>
  <c r="E47" i="1" s="1"/>
  <c r="F47" i="1" s="1"/>
  <c r="G47" i="1" s="1"/>
  <c r="H47" i="1" s="1"/>
  <c r="I46" i="1"/>
  <c r="D46" i="1"/>
  <c r="E46" i="1" s="1"/>
  <c r="F46" i="1" s="1"/>
  <c r="G46" i="1" s="1"/>
  <c r="H46" i="1" s="1"/>
  <c r="I45" i="1"/>
  <c r="D45" i="1"/>
  <c r="E45" i="1" s="1"/>
  <c r="F45" i="1" s="1"/>
  <c r="G45" i="1" s="1"/>
  <c r="H45" i="1" s="1"/>
  <c r="K45" i="1" s="1"/>
  <c r="I44" i="1"/>
  <c r="D44" i="1"/>
  <c r="E44" i="1" s="1"/>
  <c r="F44" i="1" s="1"/>
  <c r="G44" i="1" s="1"/>
  <c r="H44" i="1" s="1"/>
  <c r="I43" i="1"/>
  <c r="D43" i="1"/>
  <c r="E43" i="1" s="1"/>
  <c r="F43" i="1" s="1"/>
  <c r="G43" i="1" s="1"/>
  <c r="H43" i="1" s="1"/>
  <c r="I42" i="1"/>
  <c r="D42" i="1"/>
  <c r="E42" i="1" s="1"/>
  <c r="F42" i="1" s="1"/>
  <c r="G42" i="1" s="1"/>
  <c r="H42" i="1" s="1"/>
  <c r="I41" i="1"/>
  <c r="D41" i="1"/>
  <c r="E41" i="1" s="1"/>
  <c r="F41" i="1" s="1"/>
  <c r="G41" i="1" s="1"/>
  <c r="H41" i="1" s="1"/>
  <c r="K41" i="1" s="1"/>
  <c r="I40" i="1"/>
  <c r="D40" i="1"/>
  <c r="E40" i="1" s="1"/>
  <c r="F40" i="1" s="1"/>
  <c r="G40" i="1" s="1"/>
  <c r="H40" i="1" s="1"/>
  <c r="I39" i="1"/>
  <c r="D39" i="1"/>
  <c r="E39" i="1" s="1"/>
  <c r="F39" i="1" s="1"/>
  <c r="G39" i="1" s="1"/>
  <c r="H39" i="1" s="1"/>
  <c r="I38" i="1"/>
  <c r="D38" i="1"/>
  <c r="E38" i="1" s="1"/>
  <c r="F38" i="1" s="1"/>
  <c r="G38" i="1" s="1"/>
  <c r="H38" i="1" s="1"/>
  <c r="I37" i="1"/>
  <c r="D37" i="1"/>
  <c r="E37" i="1" s="1"/>
  <c r="F37" i="1" s="1"/>
  <c r="G37" i="1" s="1"/>
  <c r="H37" i="1" s="1"/>
  <c r="I36" i="1"/>
  <c r="D36" i="1"/>
  <c r="E36" i="1" s="1"/>
  <c r="F36" i="1" s="1"/>
  <c r="G36" i="1" s="1"/>
  <c r="H36" i="1" s="1"/>
  <c r="I35" i="1"/>
  <c r="D35" i="1"/>
  <c r="E35" i="1" s="1"/>
  <c r="F35" i="1" s="1"/>
  <c r="G35" i="1" s="1"/>
  <c r="H35" i="1" s="1"/>
  <c r="I34" i="1"/>
  <c r="D34" i="1"/>
  <c r="E34" i="1" s="1"/>
  <c r="F34" i="1" s="1"/>
  <c r="G34" i="1" s="1"/>
  <c r="H34" i="1" s="1"/>
  <c r="K61" i="1" l="1"/>
  <c r="K34" i="1"/>
  <c r="K38" i="1"/>
  <c r="K42" i="1"/>
  <c r="K40" i="1"/>
  <c r="K48" i="1"/>
  <c r="K35" i="1"/>
  <c r="K54" i="1"/>
  <c r="K37" i="1"/>
  <c r="K52" i="1"/>
  <c r="K60" i="1"/>
  <c r="K43" i="1"/>
  <c r="K47" i="1"/>
  <c r="K36" i="1"/>
  <c r="K39" i="1"/>
  <c r="K50" i="1"/>
  <c r="K53" i="1"/>
  <c r="K56" i="1"/>
  <c r="K63" i="1"/>
  <c r="K58" i="1"/>
  <c r="K62" i="1"/>
  <c r="K46" i="1"/>
  <c r="K44" i="1"/>
  <c r="M34" i="1" l="1"/>
  <c r="M35" i="1" l="1"/>
  <c r="N34" i="1"/>
  <c r="N35" i="1" l="1"/>
  <c r="M36" i="1"/>
  <c r="M37" i="1" l="1"/>
  <c r="N36" i="1"/>
  <c r="N37" i="1" l="1"/>
  <c r="M38" i="1"/>
  <c r="N38" i="1" l="1"/>
  <c r="M39" i="1"/>
  <c r="M40" i="1" l="1"/>
  <c r="N39" i="1"/>
  <c r="M41" i="1" l="1"/>
  <c r="N40" i="1"/>
  <c r="M42" i="1" l="1"/>
  <c r="N41" i="1"/>
  <c r="M43" i="1" l="1"/>
  <c r="N42" i="1"/>
  <c r="N43" i="1" l="1"/>
  <c r="M44" i="1"/>
  <c r="N44" i="1" l="1"/>
  <c r="M45" i="1"/>
  <c r="M46" i="1" l="1"/>
  <c r="N45" i="1"/>
  <c r="M47" i="1" l="1"/>
  <c r="N46" i="1"/>
  <c r="M48" i="1" l="1"/>
  <c r="N47" i="1"/>
  <c r="M49" i="1" l="1"/>
  <c r="N48" i="1"/>
  <c r="M50" i="1" l="1"/>
  <c r="N49" i="1"/>
  <c r="M51" i="1" l="1"/>
  <c r="N50" i="1"/>
  <c r="N51" i="1" l="1"/>
  <c r="M52" i="1"/>
  <c r="M53" i="1" l="1"/>
  <c r="N52" i="1"/>
  <c r="M54" i="1" l="1"/>
  <c r="N53" i="1"/>
  <c r="M55" i="1" l="1"/>
  <c r="N54" i="1"/>
  <c r="M56" i="1" l="1"/>
  <c r="N55" i="1"/>
  <c r="M57" i="1" l="1"/>
  <c r="N56" i="1"/>
  <c r="M58" i="1" l="1"/>
  <c r="N57" i="1"/>
  <c r="M59" i="1" l="1"/>
  <c r="N58" i="1"/>
  <c r="M60" i="1" l="1"/>
  <c r="N59" i="1"/>
  <c r="M61" i="1" l="1"/>
  <c r="N60" i="1"/>
  <c r="M62" i="1" l="1"/>
  <c r="N61" i="1"/>
  <c r="M63" i="1" l="1"/>
  <c r="N62" i="1"/>
  <c r="N63" i="1" l="1"/>
  <c r="M64" i="1"/>
  <c r="N64" i="1" l="1"/>
  <c r="M65" i="1"/>
  <c r="N65" i="1" l="1"/>
  <c r="M66" i="1"/>
  <c r="N66" i="1" l="1"/>
  <c r="M67" i="1"/>
  <c r="N67" i="1" l="1"/>
  <c r="M68" i="1"/>
  <c r="N68" i="1" l="1"/>
  <c r="M69" i="1"/>
  <c r="N69" i="1" l="1"/>
  <c r="M70" i="1"/>
  <c r="N70" i="1" l="1"/>
  <c r="M71" i="1"/>
  <c r="N71" i="1" l="1"/>
  <c r="M72" i="1"/>
  <c r="N72" i="1" l="1"/>
  <c r="M73" i="1"/>
  <c r="N73" i="1" l="1"/>
  <c r="M74" i="1"/>
  <c r="N74" i="1" l="1"/>
  <c r="M75" i="1"/>
  <c r="N75" i="1" l="1"/>
  <c r="M76" i="1"/>
  <c r="N76" i="1" l="1"/>
  <c r="M77" i="1"/>
  <c r="N77" i="1" l="1"/>
  <c r="M78" i="1"/>
  <c r="N78" i="1" l="1"/>
  <c r="M79" i="1"/>
  <c r="N79" i="1" l="1"/>
  <c r="M80" i="1"/>
  <c r="N80" i="1" l="1"/>
  <c r="M81" i="1"/>
  <c r="N81" i="1" l="1"/>
  <c r="M82" i="1"/>
  <c r="N82" i="1" l="1"/>
  <c r="M83" i="1"/>
  <c r="N83" i="1" l="1"/>
  <c r="M84" i="1"/>
  <c r="N84" i="1" l="1"/>
  <c r="M85" i="1"/>
  <c r="M86" i="1" l="1"/>
  <c r="N86" i="1" s="1"/>
  <c r="N85" i="1"/>
</calcChain>
</file>

<file path=xl/sharedStrings.xml><?xml version="1.0" encoding="utf-8"?>
<sst xmlns="http://schemas.openxmlformats.org/spreadsheetml/2006/main" count="14" uniqueCount="14">
  <si>
    <t>DESDE</t>
  </si>
  <si>
    <t>HASTA</t>
  </si>
  <si>
    <t>BANCARIO CTE.</t>
  </si>
  <si>
    <t>EFECTIVA ANUAL</t>
  </si>
  <si>
    <t>TASA NOMINAL VENCIDA MENSUAL</t>
  </si>
  <si>
    <t>TASA NOMINAL VENCIDA DIARIA</t>
  </si>
  <si>
    <t>DIAS</t>
  </si>
  <si>
    <t>CAPITAL</t>
  </si>
  <si>
    <t>INTERESES</t>
  </si>
  <si>
    <t>ABONOS</t>
  </si>
  <si>
    <t>SUMATORIA INTERESES MENOS ABONOS</t>
  </si>
  <si>
    <t>TOTAL</t>
  </si>
  <si>
    <t>SFC</t>
  </si>
  <si>
    <t>(Int- cte.x 1.5)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</si>
</sst>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\-mm\-yy"/>
    <numFmt numFmtId="165" formatCode="0.000"/>
    <numFmt numFmtId="166" formatCode="_([$$-2C0A]* #,##0.00_);_([$$-2C0A]* \(#,##0.00\);_([$$-2C0A]* &quot;-&quot;??_);_(@_)"/>
    <numFmt numFmtId="167" formatCode="_-[$$-2C0A]\ * #,##0.00_-;\-[$$-2C0A]\ * #,##0.00_-;_-[$$-2C0A]\ 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2" applyNumberFormat="1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/>
    </xf>
    <xf numFmtId="165" fontId="2" fillId="2" borderId="1" xfId="2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 vertical="center"/>
    </xf>
    <xf numFmtId="2" fontId="4" fillId="2" borderId="1" xfId="2" applyNumberFormat="1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165" fontId="4" fillId="2" borderId="1" xfId="2" applyNumberFormat="1" applyFont="1" applyFill="1" applyBorder="1"/>
    <xf numFmtId="1" fontId="4" fillId="0" borderId="1" xfId="0" applyNumberFormat="1" applyFont="1" applyBorder="1" applyAlignment="1">
      <alignment horizontal="right" vertical="justify"/>
    </xf>
    <xf numFmtId="166" fontId="4" fillId="2" borderId="1" xfId="1" applyNumberFormat="1" applyFont="1" applyFill="1" applyBorder="1"/>
    <xf numFmtId="166" fontId="4" fillId="3" borderId="1" xfId="0" applyNumberFormat="1" applyFont="1" applyFill="1" applyBorder="1"/>
    <xf numFmtId="166" fontId="4" fillId="0" borderId="1" xfId="0" applyNumberFormat="1" applyFont="1" applyBorder="1"/>
    <xf numFmtId="167" fontId="3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5" fontId="4" fillId="2" borderId="1" xfId="2" applyNumberFormat="1" applyFont="1" applyFill="1" applyBorder="1" applyAlignment="1">
      <alignment horizontal="center" vertical="center"/>
    </xf>
    <xf numFmtId="165" fontId="4" fillId="2" borderId="1" xfId="2" applyNumberFormat="1" applyFont="1" applyFill="1" applyBorder="1" applyAlignment="1">
      <alignment horizontal="right" vertical="center"/>
    </xf>
    <xf numFmtId="166" fontId="3" fillId="0" borderId="0" xfId="0" applyNumberFormat="1" applyFont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0" fontId="5" fillId="0" borderId="0" xfId="2" applyNumberFormat="1" applyFont="1" applyFill="1" applyBorder="1" applyAlignment="1">
      <alignment horizontal="center"/>
    </xf>
    <xf numFmtId="10" fontId="5" fillId="0" borderId="0" xfId="2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2" xfId="2" applyNumberFormat="1" applyFont="1" applyFill="1" applyBorder="1" applyAlignment="1">
      <alignment horizontal="right" vertical="center"/>
    </xf>
    <xf numFmtId="166" fontId="4" fillId="2" borderId="2" xfId="1" applyNumberFormat="1" applyFont="1" applyFill="1" applyBorder="1"/>
    <xf numFmtId="166" fontId="4" fillId="0" borderId="2" xfId="0" applyNumberFormat="1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11BC6-FEAD-EA47-B64F-58957DB4C94A}">
  <dimension ref="A1:Q95"/>
  <sheetViews>
    <sheetView tabSelected="1" workbookViewId="0">
      <selection activeCell="M86" sqref="M86"/>
    </sheetView>
  </sheetViews>
  <sheetFormatPr baseColWidth="10" defaultColWidth="11.5" defaultRowHeight="14" x14ac:dyDescent="0.15"/>
  <cols>
    <col min="1" max="2" width="8.5" style="8" bestFit="1" customWidth="1"/>
    <col min="3" max="3" width="9.1640625" style="8" bestFit="1" customWidth="1"/>
    <col min="4" max="4" width="13.1640625" style="8" bestFit="1" customWidth="1"/>
    <col min="5" max="5" width="8.1640625" style="8" bestFit="1" customWidth="1"/>
    <col min="6" max="6" width="12.1640625" style="8" bestFit="1" customWidth="1"/>
    <col min="7" max="7" width="10.1640625" style="8" bestFit="1" customWidth="1"/>
    <col min="8" max="8" width="9.83203125" style="8" bestFit="1" customWidth="1"/>
    <col min="9" max="9" width="5.5" style="8" bestFit="1" customWidth="1"/>
    <col min="10" max="10" width="15" style="8" bestFit="1" customWidth="1"/>
    <col min="11" max="11" width="16.33203125" style="8" customWidth="1"/>
    <col min="12" max="12" width="9.83203125" style="8" bestFit="1" customWidth="1"/>
    <col min="13" max="13" width="23.6640625" style="8" customWidth="1"/>
    <col min="14" max="14" width="19.33203125" style="8" customWidth="1"/>
    <col min="15" max="15" width="11.5" style="8"/>
    <col min="16" max="16" width="18.6640625" style="8" bestFit="1" customWidth="1"/>
    <col min="17" max="17" width="16.6640625" style="8" bestFit="1" customWidth="1"/>
    <col min="18" max="16384" width="11.5" style="8"/>
  </cols>
  <sheetData>
    <row r="1" spans="1:14" ht="60" x14ac:dyDescent="0.15">
      <c r="A1" s="1" t="s">
        <v>0</v>
      </c>
      <c r="B1" s="1" t="s">
        <v>1</v>
      </c>
      <c r="C1" s="2" t="s">
        <v>2</v>
      </c>
      <c r="D1" s="2" t="s">
        <v>3</v>
      </c>
      <c r="E1" s="3"/>
      <c r="F1" s="3"/>
      <c r="G1" s="3" t="s">
        <v>4</v>
      </c>
      <c r="H1" s="3" t="s">
        <v>5</v>
      </c>
      <c r="I1" s="4" t="s">
        <v>6</v>
      </c>
      <c r="J1" s="5" t="s">
        <v>7</v>
      </c>
      <c r="K1" s="6" t="s">
        <v>8</v>
      </c>
      <c r="L1" s="6" t="s">
        <v>9</v>
      </c>
      <c r="M1" s="6" t="s">
        <v>10</v>
      </c>
      <c r="N1" s="7" t="s">
        <v>11</v>
      </c>
    </row>
    <row r="2" spans="1:14" x14ac:dyDescent="0.15">
      <c r="A2" s="9"/>
      <c r="B2" s="9"/>
      <c r="C2" s="10" t="s">
        <v>12</v>
      </c>
      <c r="D2" s="11" t="s">
        <v>13</v>
      </c>
      <c r="E2" s="12"/>
      <c r="F2" s="12"/>
      <c r="G2" s="12"/>
      <c r="H2" s="12"/>
      <c r="I2" s="13"/>
      <c r="J2" s="14"/>
      <c r="K2" s="15"/>
      <c r="L2" s="15"/>
      <c r="M2" s="15"/>
      <c r="N2" s="16"/>
    </row>
    <row r="3" spans="1:14" hidden="1" x14ac:dyDescent="0.15">
      <c r="A3" s="17"/>
      <c r="B3" s="17"/>
      <c r="C3" s="18"/>
      <c r="D3" s="19"/>
      <c r="E3" s="20"/>
      <c r="F3" s="20"/>
      <c r="G3" s="20"/>
      <c r="H3" s="21"/>
      <c r="I3" s="22"/>
      <c r="J3" s="23"/>
      <c r="K3" s="23"/>
      <c r="L3" s="23"/>
      <c r="M3" s="23"/>
      <c r="N3" s="24"/>
    </row>
    <row r="4" spans="1:14" hidden="1" x14ac:dyDescent="0.15">
      <c r="A4" s="17"/>
      <c r="B4" s="17"/>
      <c r="C4" s="18"/>
      <c r="D4" s="19"/>
      <c r="E4" s="20"/>
      <c r="F4" s="20"/>
      <c r="G4" s="20"/>
      <c r="H4" s="21"/>
      <c r="I4" s="22"/>
      <c r="J4" s="23"/>
      <c r="K4" s="23"/>
      <c r="L4" s="23"/>
      <c r="M4" s="23"/>
      <c r="N4" s="24"/>
    </row>
    <row r="5" spans="1:14" hidden="1" x14ac:dyDescent="0.15">
      <c r="A5" s="17"/>
      <c r="B5" s="17"/>
      <c r="C5" s="18"/>
      <c r="D5" s="19"/>
      <c r="E5" s="20"/>
      <c r="F5" s="20"/>
      <c r="G5" s="20"/>
      <c r="H5" s="21"/>
      <c r="I5" s="22"/>
      <c r="J5" s="23"/>
      <c r="K5" s="23"/>
      <c r="L5" s="23"/>
      <c r="M5" s="23"/>
      <c r="N5" s="24"/>
    </row>
    <row r="6" spans="1:14" hidden="1" x14ac:dyDescent="0.15">
      <c r="A6" s="17"/>
      <c r="B6" s="17"/>
      <c r="C6" s="18"/>
      <c r="D6" s="19"/>
      <c r="E6" s="20"/>
      <c r="F6" s="20"/>
      <c r="G6" s="20"/>
      <c r="H6" s="21"/>
      <c r="I6" s="22"/>
      <c r="J6" s="23"/>
      <c r="K6" s="23"/>
      <c r="L6" s="23"/>
      <c r="M6" s="23"/>
      <c r="N6" s="24"/>
    </row>
    <row r="7" spans="1:14" hidden="1" x14ac:dyDescent="0.15">
      <c r="A7" s="17"/>
      <c r="B7" s="17"/>
      <c r="C7" s="18"/>
      <c r="D7" s="19"/>
      <c r="E7" s="20"/>
      <c r="F7" s="20"/>
      <c r="G7" s="20"/>
      <c r="H7" s="21"/>
      <c r="I7" s="22"/>
      <c r="J7" s="23"/>
      <c r="K7" s="23"/>
      <c r="L7" s="23"/>
      <c r="M7" s="23"/>
      <c r="N7" s="24"/>
    </row>
    <row r="8" spans="1:14" hidden="1" x14ac:dyDescent="0.15">
      <c r="A8" s="17"/>
      <c r="B8" s="17"/>
      <c r="C8" s="18"/>
      <c r="D8" s="19"/>
      <c r="E8" s="20"/>
      <c r="F8" s="20"/>
      <c r="G8" s="20"/>
      <c r="H8" s="21"/>
      <c r="I8" s="22"/>
      <c r="J8" s="23"/>
      <c r="K8" s="23"/>
      <c r="L8" s="23"/>
      <c r="M8" s="23"/>
      <c r="N8" s="24"/>
    </row>
    <row r="9" spans="1:14" hidden="1" x14ac:dyDescent="0.15">
      <c r="A9" s="17"/>
      <c r="B9" s="17"/>
      <c r="C9" s="18"/>
      <c r="D9" s="19"/>
      <c r="E9" s="20"/>
      <c r="F9" s="20"/>
      <c r="G9" s="20"/>
      <c r="H9" s="21"/>
      <c r="I9" s="22"/>
      <c r="J9" s="23"/>
      <c r="K9" s="23"/>
      <c r="L9" s="23"/>
      <c r="M9" s="23"/>
      <c r="N9" s="24"/>
    </row>
    <row r="10" spans="1:14" hidden="1" x14ac:dyDescent="0.15">
      <c r="A10" s="17"/>
      <c r="B10" s="17"/>
      <c r="C10" s="18"/>
      <c r="D10" s="19"/>
      <c r="E10" s="20"/>
      <c r="F10" s="20"/>
      <c r="G10" s="20"/>
      <c r="H10" s="21"/>
      <c r="I10" s="22"/>
      <c r="J10" s="23"/>
      <c r="K10" s="23"/>
      <c r="L10" s="23"/>
      <c r="M10" s="23"/>
      <c r="N10" s="24"/>
    </row>
    <row r="11" spans="1:14" hidden="1" x14ac:dyDescent="0.15">
      <c r="A11" s="17"/>
      <c r="B11" s="17"/>
      <c r="C11" s="18"/>
      <c r="D11" s="19"/>
      <c r="E11" s="20"/>
      <c r="F11" s="20"/>
      <c r="G11" s="20"/>
      <c r="H11" s="21"/>
      <c r="I11" s="22"/>
      <c r="J11" s="23"/>
      <c r="K11" s="23"/>
      <c r="L11" s="23"/>
      <c r="M11" s="23"/>
      <c r="N11" s="24"/>
    </row>
    <row r="12" spans="1:14" hidden="1" x14ac:dyDescent="0.15">
      <c r="A12" s="17"/>
      <c r="B12" s="17"/>
      <c r="C12" s="18"/>
      <c r="D12" s="19"/>
      <c r="E12" s="20"/>
      <c r="F12" s="20"/>
      <c r="G12" s="20"/>
      <c r="H12" s="21"/>
      <c r="I12" s="22"/>
      <c r="J12" s="23"/>
      <c r="K12" s="23"/>
      <c r="L12" s="23"/>
      <c r="M12" s="23"/>
      <c r="N12" s="24"/>
    </row>
    <row r="13" spans="1:14" hidden="1" x14ac:dyDescent="0.15">
      <c r="A13" s="17"/>
      <c r="B13" s="17"/>
      <c r="C13" s="18"/>
      <c r="D13" s="19"/>
      <c r="E13" s="20"/>
      <c r="F13" s="20"/>
      <c r="G13" s="20"/>
      <c r="H13" s="21"/>
      <c r="I13" s="22"/>
      <c r="J13" s="23"/>
      <c r="K13" s="23"/>
      <c r="L13" s="23"/>
      <c r="M13" s="23"/>
      <c r="N13" s="24"/>
    </row>
    <row r="14" spans="1:14" hidden="1" x14ac:dyDescent="0.15">
      <c r="A14" s="17"/>
      <c r="B14" s="17"/>
      <c r="C14" s="18"/>
      <c r="D14" s="19"/>
      <c r="E14" s="20"/>
      <c r="F14" s="20"/>
      <c r="G14" s="20"/>
      <c r="H14" s="21"/>
      <c r="I14" s="22"/>
      <c r="J14" s="23"/>
      <c r="K14" s="23"/>
      <c r="L14" s="23"/>
      <c r="M14" s="23"/>
      <c r="N14" s="24"/>
    </row>
    <row r="15" spans="1:14" hidden="1" x14ac:dyDescent="0.15">
      <c r="A15" s="17"/>
      <c r="B15" s="17"/>
      <c r="C15" s="18"/>
      <c r="D15" s="19"/>
      <c r="E15" s="20"/>
      <c r="F15" s="20"/>
      <c r="G15" s="20"/>
      <c r="H15" s="21"/>
      <c r="I15" s="22"/>
      <c r="J15" s="23"/>
      <c r="K15" s="23"/>
      <c r="L15" s="23"/>
      <c r="M15" s="23"/>
      <c r="N15" s="24"/>
    </row>
    <row r="16" spans="1:14" hidden="1" x14ac:dyDescent="0.15">
      <c r="A16" s="17"/>
      <c r="B16" s="17"/>
      <c r="C16" s="18"/>
      <c r="D16" s="19"/>
      <c r="E16" s="20"/>
      <c r="F16" s="20"/>
      <c r="G16" s="20"/>
      <c r="H16" s="21"/>
      <c r="I16" s="22"/>
      <c r="J16" s="23"/>
      <c r="K16" s="23"/>
      <c r="L16" s="23"/>
      <c r="M16" s="23"/>
      <c r="N16" s="24"/>
    </row>
    <row r="17" spans="1:14" hidden="1" x14ac:dyDescent="0.15">
      <c r="A17" s="17"/>
      <c r="B17" s="17"/>
      <c r="C17" s="18"/>
      <c r="D17" s="19"/>
      <c r="E17" s="20"/>
      <c r="F17" s="20"/>
      <c r="G17" s="20"/>
      <c r="H17" s="21"/>
      <c r="I17" s="22"/>
      <c r="J17" s="23"/>
      <c r="K17" s="23"/>
      <c r="L17" s="23"/>
      <c r="M17" s="23"/>
      <c r="N17" s="24"/>
    </row>
    <row r="18" spans="1:14" hidden="1" x14ac:dyDescent="0.15">
      <c r="A18" s="17"/>
      <c r="B18" s="17"/>
      <c r="C18" s="18"/>
      <c r="D18" s="19"/>
      <c r="E18" s="20"/>
      <c r="F18" s="20"/>
      <c r="G18" s="20"/>
      <c r="H18" s="21"/>
      <c r="I18" s="22"/>
      <c r="J18" s="23"/>
      <c r="K18" s="23"/>
      <c r="L18" s="23"/>
      <c r="M18" s="23"/>
      <c r="N18" s="24"/>
    </row>
    <row r="19" spans="1:14" hidden="1" x14ac:dyDescent="0.15">
      <c r="A19" s="17"/>
      <c r="B19" s="17"/>
      <c r="C19" s="18"/>
      <c r="D19" s="19"/>
      <c r="E19" s="20"/>
      <c r="F19" s="20"/>
      <c r="G19" s="20"/>
      <c r="H19" s="21"/>
      <c r="I19" s="22"/>
      <c r="J19" s="23"/>
      <c r="K19" s="23"/>
      <c r="L19" s="23"/>
      <c r="M19" s="23"/>
      <c r="N19" s="24"/>
    </row>
    <row r="20" spans="1:14" hidden="1" x14ac:dyDescent="0.15">
      <c r="A20" s="17"/>
      <c r="B20" s="17"/>
      <c r="C20" s="18"/>
      <c r="D20" s="19"/>
      <c r="E20" s="20"/>
      <c r="F20" s="20"/>
      <c r="G20" s="20"/>
      <c r="H20" s="21"/>
      <c r="I20" s="22"/>
      <c r="J20" s="23"/>
      <c r="K20" s="23"/>
      <c r="L20" s="23"/>
      <c r="M20" s="23"/>
      <c r="N20" s="24"/>
    </row>
    <row r="21" spans="1:14" hidden="1" x14ac:dyDescent="0.15">
      <c r="A21" s="17"/>
      <c r="B21" s="17"/>
      <c r="C21" s="18"/>
      <c r="D21" s="19"/>
      <c r="E21" s="20"/>
      <c r="F21" s="20"/>
      <c r="G21" s="20"/>
      <c r="H21" s="21"/>
      <c r="I21" s="22"/>
      <c r="J21" s="23"/>
      <c r="K21" s="23"/>
      <c r="L21" s="23"/>
      <c r="M21" s="23"/>
      <c r="N21" s="24"/>
    </row>
    <row r="22" spans="1:14" hidden="1" x14ac:dyDescent="0.15">
      <c r="A22" s="17"/>
      <c r="B22" s="17"/>
      <c r="C22" s="18"/>
      <c r="D22" s="19"/>
      <c r="E22" s="20"/>
      <c r="F22" s="20"/>
      <c r="G22" s="20"/>
      <c r="H22" s="21"/>
      <c r="I22" s="22"/>
      <c r="J22" s="23"/>
      <c r="K22" s="23"/>
      <c r="L22" s="23"/>
      <c r="M22" s="23"/>
      <c r="N22" s="24"/>
    </row>
    <row r="23" spans="1:14" hidden="1" x14ac:dyDescent="0.15">
      <c r="A23" s="17"/>
      <c r="B23" s="17"/>
      <c r="C23" s="18"/>
      <c r="D23" s="19"/>
      <c r="E23" s="20"/>
      <c r="F23" s="20"/>
      <c r="G23" s="20"/>
      <c r="H23" s="21"/>
      <c r="I23" s="22"/>
      <c r="J23" s="23"/>
      <c r="K23" s="23"/>
      <c r="L23" s="23"/>
      <c r="M23" s="23"/>
      <c r="N23" s="24"/>
    </row>
    <row r="24" spans="1:14" hidden="1" x14ac:dyDescent="0.15">
      <c r="A24" s="17"/>
      <c r="B24" s="17"/>
      <c r="C24" s="18"/>
      <c r="D24" s="19"/>
      <c r="E24" s="20"/>
      <c r="F24" s="20"/>
      <c r="G24" s="20"/>
      <c r="H24" s="21"/>
      <c r="I24" s="22"/>
      <c r="J24" s="23"/>
      <c r="K24" s="23"/>
      <c r="L24" s="23"/>
      <c r="M24" s="23"/>
      <c r="N24" s="24"/>
    </row>
    <row r="25" spans="1:14" hidden="1" x14ac:dyDescent="0.15">
      <c r="A25" s="17"/>
      <c r="B25" s="17"/>
      <c r="C25" s="18"/>
      <c r="D25" s="19"/>
      <c r="E25" s="20"/>
      <c r="F25" s="20"/>
      <c r="G25" s="20"/>
      <c r="H25" s="21"/>
      <c r="I25" s="22"/>
      <c r="J25" s="23"/>
      <c r="K25" s="23"/>
      <c r="L25" s="23"/>
      <c r="M25" s="23"/>
      <c r="N25" s="24"/>
    </row>
    <row r="26" spans="1:14" hidden="1" x14ac:dyDescent="0.15">
      <c r="A26" s="17"/>
      <c r="B26" s="17"/>
      <c r="C26" s="18"/>
      <c r="D26" s="19"/>
      <c r="E26" s="20"/>
      <c r="F26" s="20"/>
      <c r="G26" s="20"/>
      <c r="H26" s="21"/>
      <c r="I26" s="22"/>
      <c r="J26" s="23"/>
      <c r="K26" s="23"/>
      <c r="L26" s="23"/>
      <c r="M26" s="23"/>
      <c r="N26" s="24"/>
    </row>
    <row r="27" spans="1:14" hidden="1" x14ac:dyDescent="0.15">
      <c r="A27" s="17"/>
      <c r="B27" s="17"/>
      <c r="C27" s="18"/>
      <c r="D27" s="19"/>
      <c r="E27" s="20"/>
      <c r="F27" s="20"/>
      <c r="G27" s="20"/>
      <c r="H27" s="21"/>
      <c r="I27" s="22"/>
      <c r="J27" s="23"/>
      <c r="K27" s="23"/>
      <c r="L27" s="23"/>
      <c r="M27" s="23"/>
      <c r="N27" s="24"/>
    </row>
    <row r="28" spans="1:14" hidden="1" x14ac:dyDescent="0.15">
      <c r="A28" s="17"/>
      <c r="B28" s="17"/>
      <c r="C28" s="18"/>
      <c r="D28" s="19"/>
      <c r="E28" s="20"/>
      <c r="F28" s="20"/>
      <c r="G28" s="20"/>
      <c r="H28" s="21"/>
      <c r="I28" s="22"/>
      <c r="J28" s="23"/>
      <c r="K28" s="23"/>
      <c r="L28" s="23"/>
      <c r="M28" s="23"/>
      <c r="N28" s="24"/>
    </row>
    <row r="29" spans="1:14" hidden="1" x14ac:dyDescent="0.15">
      <c r="A29" s="17"/>
      <c r="B29" s="17"/>
      <c r="C29" s="18"/>
      <c r="D29" s="19"/>
      <c r="E29" s="20"/>
      <c r="F29" s="20"/>
      <c r="G29" s="20"/>
      <c r="H29" s="21"/>
      <c r="I29" s="22"/>
      <c r="J29" s="23"/>
      <c r="K29" s="23"/>
      <c r="L29" s="23"/>
      <c r="M29" s="23"/>
      <c r="N29" s="24"/>
    </row>
    <row r="30" spans="1:14" hidden="1" x14ac:dyDescent="0.15">
      <c r="A30" s="17"/>
      <c r="B30" s="17"/>
      <c r="C30" s="18"/>
      <c r="D30" s="19"/>
      <c r="E30" s="20"/>
      <c r="F30" s="20"/>
      <c r="G30" s="20"/>
      <c r="H30" s="21"/>
      <c r="I30" s="22"/>
      <c r="J30" s="23"/>
      <c r="K30" s="23"/>
      <c r="L30" s="23"/>
      <c r="M30" s="23"/>
      <c r="N30" s="24"/>
    </row>
    <row r="31" spans="1:14" hidden="1" x14ac:dyDescent="0.15">
      <c r="A31" s="17"/>
      <c r="B31" s="17"/>
      <c r="C31" s="18"/>
      <c r="D31" s="19"/>
      <c r="E31" s="20"/>
      <c r="F31" s="20"/>
      <c r="G31" s="20"/>
      <c r="H31" s="21"/>
      <c r="I31" s="22"/>
      <c r="J31" s="23"/>
      <c r="K31" s="23"/>
      <c r="L31" s="23"/>
      <c r="M31" s="23"/>
      <c r="N31" s="24"/>
    </row>
    <row r="32" spans="1:14" hidden="1" x14ac:dyDescent="0.15">
      <c r="A32" s="17"/>
      <c r="B32" s="17"/>
      <c r="C32" s="18"/>
      <c r="D32" s="19"/>
      <c r="E32" s="20"/>
      <c r="F32" s="20"/>
      <c r="G32" s="20"/>
      <c r="H32" s="21"/>
      <c r="I32" s="22"/>
      <c r="J32" s="23"/>
      <c r="K32" s="23"/>
      <c r="L32" s="23"/>
      <c r="M32" s="23"/>
      <c r="N32" s="24"/>
    </row>
    <row r="33" spans="1:14" hidden="1" x14ac:dyDescent="0.15">
      <c r="A33" s="17"/>
      <c r="B33" s="17"/>
      <c r="C33" s="18"/>
      <c r="D33" s="19"/>
      <c r="E33" s="20"/>
      <c r="F33" s="20"/>
      <c r="G33" s="20"/>
      <c r="H33" s="21"/>
      <c r="I33" s="22"/>
      <c r="J33" s="23"/>
      <c r="K33" s="23"/>
      <c r="L33" s="23"/>
      <c r="M33" s="23"/>
      <c r="N33" s="24"/>
    </row>
    <row r="34" spans="1:14" x14ac:dyDescent="0.15">
      <c r="A34" s="17">
        <v>43706</v>
      </c>
      <c r="B34" s="17">
        <v>43708</v>
      </c>
      <c r="C34" s="18">
        <v>19.32</v>
      </c>
      <c r="D34" s="19">
        <f t="shared" ref="D8:D38" si="0">SUM(C34*1.5)</f>
        <v>28.98</v>
      </c>
      <c r="E34" s="20">
        <f t="shared" ref="E8:E71" si="1">SUM(D34/100)+1</f>
        <v>1.2898000000000001</v>
      </c>
      <c r="F34" s="20">
        <f t="shared" ref="F8:F71" si="2">POWER(E34,0.08333)</f>
        <v>1.0214328696345962</v>
      </c>
      <c r="G34" s="20">
        <f t="shared" ref="G8:G38" si="3">SUM((F34-1)*100)</f>
        <v>2.143286963459623</v>
      </c>
      <c r="H34" s="21">
        <f t="shared" ref="H8:H71" si="4">SUM(G34/30)</f>
        <v>7.1442898781987438E-2</v>
      </c>
      <c r="I34" s="22">
        <f t="shared" ref="I8:I38" si="5">SUM(B34-A34)+1</f>
        <v>3</v>
      </c>
      <c r="J34" s="23">
        <v>22130215</v>
      </c>
      <c r="K34" s="23">
        <f t="shared" ref="K8:K71" si="6">((J34*H34%)*I34)</f>
        <v>47431.401308058601</v>
      </c>
      <c r="L34" s="23">
        <v>0</v>
      </c>
      <c r="M34" s="23">
        <f t="shared" ref="M8:M66" si="7">SUM(M33+K34)-L34</f>
        <v>47431.401308058601</v>
      </c>
      <c r="N34" s="24">
        <f t="shared" ref="N8:N38" si="8">SUM(J34+M34)</f>
        <v>22177646.40130806</v>
      </c>
    </row>
    <row r="35" spans="1:14" x14ac:dyDescent="0.15">
      <c r="A35" s="17">
        <v>43709</v>
      </c>
      <c r="B35" s="17">
        <v>43738</v>
      </c>
      <c r="C35" s="18">
        <v>19.32</v>
      </c>
      <c r="D35" s="19">
        <f t="shared" si="0"/>
        <v>28.98</v>
      </c>
      <c r="E35" s="20">
        <f t="shared" si="1"/>
        <v>1.2898000000000001</v>
      </c>
      <c r="F35" s="20">
        <f t="shared" si="2"/>
        <v>1.0214328696345962</v>
      </c>
      <c r="G35" s="20">
        <f t="shared" si="3"/>
        <v>2.143286963459623</v>
      </c>
      <c r="H35" s="21">
        <f t="shared" si="4"/>
        <v>7.1442898781987438E-2</v>
      </c>
      <c r="I35" s="22">
        <f t="shared" si="5"/>
        <v>30</v>
      </c>
      <c r="J35" s="23">
        <v>22130215</v>
      </c>
      <c r="K35" s="23">
        <f t="shared" si="6"/>
        <v>474314.01308058604</v>
      </c>
      <c r="L35" s="23">
        <v>0</v>
      </c>
      <c r="M35" s="23">
        <f t="shared" si="7"/>
        <v>521745.41438864463</v>
      </c>
      <c r="N35" s="24">
        <f t="shared" si="8"/>
        <v>22651960.414388645</v>
      </c>
    </row>
    <row r="36" spans="1:14" x14ac:dyDescent="0.15">
      <c r="A36" s="17">
        <v>43739</v>
      </c>
      <c r="B36" s="17">
        <v>43769</v>
      </c>
      <c r="C36" s="18">
        <v>19.100000000000001</v>
      </c>
      <c r="D36" s="19">
        <f t="shared" si="0"/>
        <v>28.650000000000002</v>
      </c>
      <c r="E36" s="20">
        <f t="shared" si="1"/>
        <v>1.2865</v>
      </c>
      <c r="F36" s="20">
        <f t="shared" si="2"/>
        <v>1.0212148414715339</v>
      </c>
      <c r="G36" s="20">
        <f t="shared" si="3"/>
        <v>2.1214841471533852</v>
      </c>
      <c r="H36" s="21">
        <f t="shared" si="4"/>
        <v>7.0716138238446177E-2</v>
      </c>
      <c r="I36" s="22">
        <f t="shared" si="5"/>
        <v>31</v>
      </c>
      <c r="J36" s="23">
        <v>22130215</v>
      </c>
      <c r="K36" s="23">
        <f t="shared" si="6"/>
        <v>485138.63638782589</v>
      </c>
      <c r="L36" s="23">
        <v>0</v>
      </c>
      <c r="M36" s="23">
        <f t="shared" si="7"/>
        <v>1006884.0507764705</v>
      </c>
      <c r="N36" s="24">
        <f t="shared" si="8"/>
        <v>23137099.05077647</v>
      </c>
    </row>
    <row r="37" spans="1:14" x14ac:dyDescent="0.15">
      <c r="A37" s="17">
        <v>43770</v>
      </c>
      <c r="B37" s="17">
        <v>43799</v>
      </c>
      <c r="C37" s="18">
        <v>19.03</v>
      </c>
      <c r="D37" s="19">
        <f t="shared" si="0"/>
        <v>28.545000000000002</v>
      </c>
      <c r="E37" s="20">
        <f t="shared" si="1"/>
        <v>1.28545</v>
      </c>
      <c r="F37" s="20">
        <f t="shared" si="2"/>
        <v>1.0211453613574781</v>
      </c>
      <c r="G37" s="20">
        <f t="shared" si="3"/>
        <v>2.1145361357478132</v>
      </c>
      <c r="H37" s="21">
        <f t="shared" si="4"/>
        <v>7.0484537858260435E-2</v>
      </c>
      <c r="I37" s="22">
        <f t="shared" si="5"/>
        <v>30</v>
      </c>
      <c r="J37" s="23">
        <v>22130215</v>
      </c>
      <c r="K37" s="23">
        <f t="shared" si="6"/>
        <v>467951.39309368288</v>
      </c>
      <c r="L37" s="23">
        <v>0</v>
      </c>
      <c r="M37" s="23">
        <f t="shared" si="7"/>
        <v>1474835.4438701533</v>
      </c>
      <c r="N37" s="24">
        <f t="shared" si="8"/>
        <v>23605050.443870153</v>
      </c>
    </row>
    <row r="38" spans="1:14" x14ac:dyDescent="0.15">
      <c r="A38" s="17">
        <v>43800</v>
      </c>
      <c r="B38" s="17">
        <v>43830</v>
      </c>
      <c r="C38" s="18">
        <v>18.91</v>
      </c>
      <c r="D38" s="19">
        <f t="shared" si="0"/>
        <v>28.365000000000002</v>
      </c>
      <c r="E38" s="20">
        <f t="shared" si="1"/>
        <v>1.28365</v>
      </c>
      <c r="F38" s="20">
        <f t="shared" si="2"/>
        <v>1.021026131463481</v>
      </c>
      <c r="G38" s="20">
        <f t="shared" si="3"/>
        <v>2.1026131463480979</v>
      </c>
      <c r="H38" s="21">
        <f t="shared" si="4"/>
        <v>7.0087104878269926E-2</v>
      </c>
      <c r="I38" s="22">
        <f t="shared" si="5"/>
        <v>31</v>
      </c>
      <c r="J38" s="23">
        <v>22130215</v>
      </c>
      <c r="K38" s="23">
        <f t="shared" si="6"/>
        <v>480823.23690193531</v>
      </c>
      <c r="L38" s="23">
        <v>0</v>
      </c>
      <c r="M38" s="23">
        <f t="shared" si="7"/>
        <v>1955658.6807720885</v>
      </c>
      <c r="N38" s="24">
        <f t="shared" si="8"/>
        <v>24085873.680772088</v>
      </c>
    </row>
    <row r="39" spans="1:14" x14ac:dyDescent="0.15">
      <c r="A39" s="17">
        <v>43831</v>
      </c>
      <c r="B39" s="17">
        <v>43861</v>
      </c>
      <c r="C39" s="18">
        <v>18.77</v>
      </c>
      <c r="D39" s="19">
        <f t="shared" ref="D39:D86" si="9">SUM(C39*1.5)</f>
        <v>28.155000000000001</v>
      </c>
      <c r="E39" s="20">
        <f t="shared" si="1"/>
        <v>1.28155</v>
      </c>
      <c r="F39" s="20">
        <f t="shared" si="2"/>
        <v>1.0208868360653849</v>
      </c>
      <c r="G39" s="20">
        <f t="shared" ref="G39:G49" si="10">SUM((F39-1)*100)</f>
        <v>2.0886836065384884</v>
      </c>
      <c r="H39" s="21">
        <f t="shared" si="4"/>
        <v>6.9622786884616275E-2</v>
      </c>
      <c r="I39" s="22">
        <f t="shared" ref="I39:I49" si="11">SUM(B39-A39)+1</f>
        <v>31</v>
      </c>
      <c r="J39" s="23">
        <v>22130215</v>
      </c>
      <c r="K39" s="23">
        <f t="shared" si="6"/>
        <v>477637.84522327891</v>
      </c>
      <c r="L39" s="23">
        <v>0</v>
      </c>
      <c r="M39" s="23">
        <f t="shared" si="7"/>
        <v>2433296.5259953672</v>
      </c>
      <c r="N39" s="24">
        <f t="shared" ref="N39:N74" si="12">SUM(J39+M39)</f>
        <v>24563511.525995366</v>
      </c>
    </row>
    <row r="40" spans="1:14" x14ac:dyDescent="0.15">
      <c r="A40" s="17">
        <v>43862</v>
      </c>
      <c r="B40" s="17">
        <v>43890</v>
      </c>
      <c r="C40" s="18">
        <v>19.059999999999999</v>
      </c>
      <c r="D40" s="19">
        <f t="shared" si="9"/>
        <v>28.589999999999996</v>
      </c>
      <c r="E40" s="20">
        <f t="shared" si="1"/>
        <v>1.2859</v>
      </c>
      <c r="F40" s="20">
        <f t="shared" si="2"/>
        <v>1.0211751449171962</v>
      </c>
      <c r="G40" s="20">
        <f t="shared" si="10"/>
        <v>2.1175144917196187</v>
      </c>
      <c r="H40" s="21">
        <f t="shared" si="4"/>
        <v>7.0583816390653961E-2</v>
      </c>
      <c r="I40" s="22">
        <f t="shared" si="11"/>
        <v>29</v>
      </c>
      <c r="J40" s="23">
        <v>22130215</v>
      </c>
      <c r="K40" s="23">
        <f t="shared" si="6"/>
        <v>452990.1593512519</v>
      </c>
      <c r="L40" s="23">
        <v>0</v>
      </c>
      <c r="M40" s="23">
        <f t="shared" si="7"/>
        <v>2886286.6853466192</v>
      </c>
      <c r="N40" s="24">
        <f t="shared" si="12"/>
        <v>25016501.685346618</v>
      </c>
    </row>
    <row r="41" spans="1:14" x14ac:dyDescent="0.15">
      <c r="A41" s="17">
        <v>43891</v>
      </c>
      <c r="B41" s="17">
        <v>43921</v>
      </c>
      <c r="C41" s="18">
        <v>18.95</v>
      </c>
      <c r="D41" s="19">
        <f t="shared" si="9"/>
        <v>28.424999999999997</v>
      </c>
      <c r="E41" s="20">
        <f t="shared" si="1"/>
        <v>1.2842499999999999</v>
      </c>
      <c r="F41" s="20">
        <f t="shared" si="2"/>
        <v>1.0210658917807922</v>
      </c>
      <c r="G41" s="20">
        <f t="shared" si="10"/>
        <v>2.1065891780792212</v>
      </c>
      <c r="H41" s="21">
        <f t="shared" si="4"/>
        <v>7.0219639269307368E-2</v>
      </c>
      <c r="I41" s="22">
        <f t="shared" si="11"/>
        <v>31</v>
      </c>
      <c r="J41" s="23">
        <v>22130215</v>
      </c>
      <c r="K41" s="23">
        <f t="shared" si="6"/>
        <v>481732.47141818667</v>
      </c>
      <c r="L41" s="23">
        <v>0</v>
      </c>
      <c r="M41" s="23">
        <f t="shared" si="7"/>
        <v>3368019.1567648058</v>
      </c>
      <c r="N41" s="24">
        <f t="shared" si="12"/>
        <v>25498234.156764805</v>
      </c>
    </row>
    <row r="42" spans="1:14" x14ac:dyDescent="0.15">
      <c r="A42" s="17">
        <v>43922</v>
      </c>
      <c r="B42" s="17">
        <v>43951</v>
      </c>
      <c r="C42" s="18">
        <v>18.690000000000001</v>
      </c>
      <c r="D42" s="19">
        <f t="shared" si="9"/>
        <v>28.035000000000004</v>
      </c>
      <c r="E42" s="20">
        <f t="shared" si="1"/>
        <v>1.2803500000000001</v>
      </c>
      <c r="F42" s="20">
        <f t="shared" si="2"/>
        <v>1.0208071447245322</v>
      </c>
      <c r="G42" s="20">
        <f t="shared" si="10"/>
        <v>2.0807144724532156</v>
      </c>
      <c r="H42" s="21">
        <f t="shared" si="4"/>
        <v>6.9357149081773858E-2</v>
      </c>
      <c r="I42" s="22">
        <f t="shared" si="11"/>
        <v>30</v>
      </c>
      <c r="J42" s="23">
        <v>22130215</v>
      </c>
      <c r="K42" s="23">
        <f t="shared" si="6"/>
        <v>460466.5862900124</v>
      </c>
      <c r="L42" s="23">
        <v>0</v>
      </c>
      <c r="M42" s="23">
        <f t="shared" si="7"/>
        <v>3828485.7430548184</v>
      </c>
      <c r="N42" s="24">
        <f t="shared" si="12"/>
        <v>25958700.743054818</v>
      </c>
    </row>
    <row r="43" spans="1:14" x14ac:dyDescent="0.15">
      <c r="A43" s="17">
        <v>43952</v>
      </c>
      <c r="B43" s="17">
        <v>43982</v>
      </c>
      <c r="C43" s="18">
        <v>18.190000000000001</v>
      </c>
      <c r="D43" s="19">
        <f t="shared" si="9"/>
        <v>27.285000000000004</v>
      </c>
      <c r="E43" s="20">
        <f t="shared" si="1"/>
        <v>1.27285</v>
      </c>
      <c r="F43" s="20">
        <f t="shared" si="2"/>
        <v>1.0203075170888494</v>
      </c>
      <c r="G43" s="20">
        <f t="shared" si="10"/>
        <v>2.0307517088849369</v>
      </c>
      <c r="H43" s="21">
        <f t="shared" si="4"/>
        <v>6.7691723629497894E-2</v>
      </c>
      <c r="I43" s="22">
        <f t="shared" si="11"/>
        <v>31</v>
      </c>
      <c r="J43" s="23">
        <v>22130215</v>
      </c>
      <c r="K43" s="23">
        <f t="shared" si="6"/>
        <v>464390.04326882429</v>
      </c>
      <c r="L43" s="23">
        <v>0</v>
      </c>
      <c r="M43" s="23">
        <f t="shared" si="7"/>
        <v>4292875.7863236424</v>
      </c>
      <c r="N43" s="24">
        <f t="shared" si="12"/>
        <v>26423090.786323644</v>
      </c>
    </row>
    <row r="44" spans="1:14" x14ac:dyDescent="0.15">
      <c r="A44" s="17">
        <v>43983</v>
      </c>
      <c r="B44" s="17">
        <v>44012</v>
      </c>
      <c r="C44" s="18">
        <v>18.12</v>
      </c>
      <c r="D44" s="19">
        <f t="shared" si="9"/>
        <v>27.18</v>
      </c>
      <c r="E44" s="20">
        <f t="shared" si="1"/>
        <v>1.2718</v>
      </c>
      <c r="F44" s="20">
        <f t="shared" si="2"/>
        <v>1.0202373539841494</v>
      </c>
      <c r="G44" s="20">
        <f t="shared" si="10"/>
        <v>2.0237353984149387</v>
      </c>
      <c r="H44" s="21">
        <f t="shared" si="4"/>
        <v>6.7457846613831293E-2</v>
      </c>
      <c r="I44" s="22">
        <f t="shared" si="11"/>
        <v>30</v>
      </c>
      <c r="J44" s="23">
        <v>22130215</v>
      </c>
      <c r="K44" s="23">
        <f t="shared" si="6"/>
        <v>447856.99470033258</v>
      </c>
      <c r="L44" s="23">
        <v>0</v>
      </c>
      <c r="M44" s="23">
        <f t="shared" si="7"/>
        <v>4740732.7810239745</v>
      </c>
      <c r="N44" s="24">
        <f t="shared" si="12"/>
        <v>26870947.781023975</v>
      </c>
    </row>
    <row r="45" spans="1:14" x14ac:dyDescent="0.15">
      <c r="A45" s="17">
        <v>44013</v>
      </c>
      <c r="B45" s="17">
        <v>44043</v>
      </c>
      <c r="C45" s="18">
        <v>18.12</v>
      </c>
      <c r="D45" s="19">
        <f t="shared" si="9"/>
        <v>27.18</v>
      </c>
      <c r="E45" s="20">
        <f t="shared" si="1"/>
        <v>1.2718</v>
      </c>
      <c r="F45" s="20">
        <f t="shared" si="2"/>
        <v>1.0202373539841494</v>
      </c>
      <c r="G45" s="20">
        <f t="shared" si="10"/>
        <v>2.0237353984149387</v>
      </c>
      <c r="H45" s="21">
        <f t="shared" si="4"/>
        <v>6.7457846613831293E-2</v>
      </c>
      <c r="I45" s="22">
        <f t="shared" si="11"/>
        <v>31</v>
      </c>
      <c r="J45" s="23">
        <v>22130215</v>
      </c>
      <c r="K45" s="23">
        <f t="shared" si="6"/>
        <v>462785.56119034369</v>
      </c>
      <c r="L45" s="23">
        <v>0</v>
      </c>
      <c r="M45" s="23">
        <f t="shared" si="7"/>
        <v>5203518.342214318</v>
      </c>
      <c r="N45" s="24">
        <f t="shared" si="12"/>
        <v>27333733.342214316</v>
      </c>
    </row>
    <row r="46" spans="1:14" x14ac:dyDescent="0.15">
      <c r="A46" s="17">
        <v>44044</v>
      </c>
      <c r="B46" s="17">
        <v>44074</v>
      </c>
      <c r="C46" s="18">
        <v>18.29</v>
      </c>
      <c r="D46" s="19">
        <f t="shared" si="9"/>
        <v>27.434999999999999</v>
      </c>
      <c r="E46" s="20">
        <f t="shared" si="1"/>
        <v>1.2743500000000001</v>
      </c>
      <c r="F46" s="20">
        <f t="shared" si="2"/>
        <v>1.0204076581153119</v>
      </c>
      <c r="G46" s="20">
        <f t="shared" si="10"/>
        <v>2.0407658115311866</v>
      </c>
      <c r="H46" s="21">
        <f t="shared" si="4"/>
        <v>6.802552705103955E-2</v>
      </c>
      <c r="I46" s="22">
        <f t="shared" si="11"/>
        <v>31</v>
      </c>
      <c r="J46" s="23">
        <v>22130215</v>
      </c>
      <c r="K46" s="23">
        <f t="shared" si="6"/>
        <v>466680.05712962459</v>
      </c>
      <c r="L46" s="23">
        <v>0</v>
      </c>
      <c r="M46" s="23">
        <f t="shared" si="7"/>
        <v>5670198.3993439423</v>
      </c>
      <c r="N46" s="24">
        <f t="shared" si="12"/>
        <v>27800413.399343941</v>
      </c>
    </row>
    <row r="47" spans="1:14" x14ac:dyDescent="0.15">
      <c r="A47" s="17">
        <v>44075</v>
      </c>
      <c r="B47" s="17">
        <v>44104</v>
      </c>
      <c r="C47" s="18">
        <v>18.350000000000001</v>
      </c>
      <c r="D47" s="19">
        <f t="shared" si="9"/>
        <v>27.525000000000002</v>
      </c>
      <c r="E47" s="20">
        <f t="shared" si="1"/>
        <v>1.27525</v>
      </c>
      <c r="F47" s="20">
        <f t="shared" si="2"/>
        <v>1.0204676908792207</v>
      </c>
      <c r="G47" s="20">
        <f t="shared" si="10"/>
        <v>2.0467690879220735</v>
      </c>
      <c r="H47" s="21">
        <f t="shared" si="4"/>
        <v>6.822563626406912E-2</v>
      </c>
      <c r="I47" s="22">
        <f t="shared" si="11"/>
        <v>30</v>
      </c>
      <c r="J47" s="23">
        <v>22130215</v>
      </c>
      <c r="K47" s="23">
        <f t="shared" si="6"/>
        <v>452954.39971069398</v>
      </c>
      <c r="L47" s="23">
        <v>0</v>
      </c>
      <c r="M47" s="23">
        <f t="shared" si="7"/>
        <v>6123152.7990546366</v>
      </c>
      <c r="N47" s="24">
        <f t="shared" si="12"/>
        <v>28253367.799054638</v>
      </c>
    </row>
    <row r="48" spans="1:14" x14ac:dyDescent="0.15">
      <c r="A48" s="17">
        <v>44105</v>
      </c>
      <c r="B48" s="17">
        <v>44135</v>
      </c>
      <c r="C48" s="18">
        <v>18.09</v>
      </c>
      <c r="D48" s="19">
        <f t="shared" si="9"/>
        <v>27.134999999999998</v>
      </c>
      <c r="E48" s="20">
        <f t="shared" si="1"/>
        <v>1.27135</v>
      </c>
      <c r="F48" s="20">
        <f t="shared" si="2"/>
        <v>1.0202072678258638</v>
      </c>
      <c r="G48" s="20">
        <f t="shared" si="10"/>
        <v>2.0207267825863795</v>
      </c>
      <c r="H48" s="21">
        <f t="shared" si="4"/>
        <v>6.7357559419545979E-2</v>
      </c>
      <c r="I48" s="22">
        <f t="shared" si="11"/>
        <v>31</v>
      </c>
      <c r="J48" s="23">
        <v>22130215</v>
      </c>
      <c r="K48" s="23">
        <f t="shared" si="6"/>
        <v>462097.55426724657</v>
      </c>
      <c r="L48" s="23">
        <v>0</v>
      </c>
      <c r="M48" s="23">
        <f t="shared" si="7"/>
        <v>6585250.3533218829</v>
      </c>
      <c r="N48" s="25">
        <f t="shared" si="12"/>
        <v>28715465.353321884</v>
      </c>
    </row>
    <row r="49" spans="1:17" x14ac:dyDescent="0.15">
      <c r="A49" s="17">
        <v>44136</v>
      </c>
      <c r="B49" s="17">
        <v>44165</v>
      </c>
      <c r="C49" s="18">
        <v>17.84</v>
      </c>
      <c r="D49" s="19">
        <f t="shared" si="9"/>
        <v>26.759999999999998</v>
      </c>
      <c r="E49" s="20">
        <f t="shared" si="1"/>
        <v>1.2676000000000001</v>
      </c>
      <c r="F49" s="20">
        <f t="shared" si="2"/>
        <v>1.0199561695244019</v>
      </c>
      <c r="G49" s="20">
        <f t="shared" si="10"/>
        <v>1.9956169524401934</v>
      </c>
      <c r="H49" s="21">
        <f t="shared" si="4"/>
        <v>6.6520565081339786E-2</v>
      </c>
      <c r="I49" s="22">
        <f t="shared" si="11"/>
        <v>30</v>
      </c>
      <c r="J49" s="23">
        <v>22130215</v>
      </c>
      <c r="K49" s="23">
        <f t="shared" si="6"/>
        <v>441634.32215146255</v>
      </c>
      <c r="L49" s="23">
        <v>0</v>
      </c>
      <c r="M49" s="23">
        <f t="shared" si="7"/>
        <v>7026884.6754733454</v>
      </c>
      <c r="N49" s="24">
        <f t="shared" si="12"/>
        <v>29157099.675473347</v>
      </c>
    </row>
    <row r="50" spans="1:17" x14ac:dyDescent="0.15">
      <c r="A50" s="17">
        <v>44166</v>
      </c>
      <c r="B50" s="17">
        <v>44196</v>
      </c>
      <c r="C50" s="18">
        <v>17.46</v>
      </c>
      <c r="D50" s="19">
        <f t="shared" si="9"/>
        <v>26.19</v>
      </c>
      <c r="E50" s="20">
        <f t="shared" si="1"/>
        <v>1.2619</v>
      </c>
      <c r="F50" s="20">
        <f t="shared" si="2"/>
        <v>1.0195731929185807</v>
      </c>
      <c r="G50" s="20">
        <f t="shared" ref="G50:G74" si="13">SUM((F50-1)*100)</f>
        <v>1.9573192918580729</v>
      </c>
      <c r="H50" s="21">
        <f t="shared" si="4"/>
        <v>6.524397639526909E-2</v>
      </c>
      <c r="I50" s="22">
        <f t="shared" ref="I50:I63" si="14">SUM(B50-A50)+1</f>
        <v>31</v>
      </c>
      <c r="J50" s="23">
        <v>22130215</v>
      </c>
      <c r="K50" s="23">
        <f t="shared" si="6"/>
        <v>447597.59977549128</v>
      </c>
      <c r="L50" s="23">
        <v>0</v>
      </c>
      <c r="M50" s="23">
        <f t="shared" si="7"/>
        <v>7474482.2752488367</v>
      </c>
      <c r="N50" s="25">
        <f t="shared" si="12"/>
        <v>29604697.275248837</v>
      </c>
    </row>
    <row r="51" spans="1:17" x14ac:dyDescent="0.15">
      <c r="A51" s="17">
        <v>44197</v>
      </c>
      <c r="B51" s="17">
        <v>44227</v>
      </c>
      <c r="C51" s="18">
        <v>17.32</v>
      </c>
      <c r="D51" s="19">
        <f t="shared" si="9"/>
        <v>25.98</v>
      </c>
      <c r="E51" s="20">
        <f t="shared" si="1"/>
        <v>1.2598</v>
      </c>
      <c r="F51" s="20">
        <f t="shared" si="2"/>
        <v>1.0194316964421897</v>
      </c>
      <c r="G51" s="20">
        <f t="shared" si="13"/>
        <v>1.9431696442189672</v>
      </c>
      <c r="H51" s="21">
        <f t="shared" si="4"/>
        <v>6.4772321473965569E-2</v>
      </c>
      <c r="I51" s="22">
        <f t="shared" si="14"/>
        <v>31</v>
      </c>
      <c r="J51" s="23">
        <v>22130215</v>
      </c>
      <c r="K51" s="23">
        <f t="shared" si="6"/>
        <v>444361.87408307224</v>
      </c>
      <c r="L51" s="23">
        <v>0</v>
      </c>
      <c r="M51" s="23">
        <f t="shared" si="7"/>
        <v>7918844.1493319087</v>
      </c>
      <c r="N51" s="25">
        <f t="shared" si="12"/>
        <v>30049059.149331909</v>
      </c>
    </row>
    <row r="52" spans="1:17" x14ac:dyDescent="0.15">
      <c r="A52" s="17">
        <v>44228</v>
      </c>
      <c r="B52" s="17">
        <v>44255</v>
      </c>
      <c r="C52" s="18">
        <v>17.54</v>
      </c>
      <c r="D52" s="19">
        <f t="shared" si="9"/>
        <v>26.31</v>
      </c>
      <c r="E52" s="20">
        <f t="shared" si="1"/>
        <v>1.2631000000000001</v>
      </c>
      <c r="F52" s="20">
        <f t="shared" si="2"/>
        <v>1.0196539511652125</v>
      </c>
      <c r="G52" s="20">
        <f t="shared" si="13"/>
        <v>1.9653951165212513</v>
      </c>
      <c r="H52" s="21">
        <f t="shared" si="4"/>
        <v>6.5513170550708377E-2</v>
      </c>
      <c r="I52" s="22">
        <f t="shared" si="14"/>
        <v>28</v>
      </c>
      <c r="J52" s="23">
        <v>22130215</v>
      </c>
      <c r="K52" s="23">
        <f t="shared" si="6"/>
        <v>405949.75389327656</v>
      </c>
      <c r="L52" s="23">
        <v>0</v>
      </c>
      <c r="M52" s="23">
        <f t="shared" si="7"/>
        <v>8324793.9032251853</v>
      </c>
      <c r="N52" s="25">
        <f t="shared" si="12"/>
        <v>30455008.903225183</v>
      </c>
    </row>
    <row r="53" spans="1:17" x14ac:dyDescent="0.15">
      <c r="A53" s="17">
        <v>44256</v>
      </c>
      <c r="B53" s="17">
        <v>44286</v>
      </c>
      <c r="C53" s="18">
        <v>17.41</v>
      </c>
      <c r="D53" s="19">
        <f t="shared" si="9"/>
        <v>26.115000000000002</v>
      </c>
      <c r="E53" s="20">
        <f t="shared" si="1"/>
        <v>1.26115</v>
      </c>
      <c r="F53" s="20">
        <f t="shared" si="2"/>
        <v>1.0195226832583484</v>
      </c>
      <c r="G53" s="20">
        <f t="shared" si="13"/>
        <v>1.9522683258348383</v>
      </c>
      <c r="H53" s="21">
        <f t="shared" si="4"/>
        <v>6.5075610861161273E-2</v>
      </c>
      <c r="I53" s="22">
        <f t="shared" si="14"/>
        <v>31</v>
      </c>
      <c r="J53" s="23">
        <v>22130215</v>
      </c>
      <c r="K53" s="23">
        <f t="shared" si="6"/>
        <v>446442.55048028857</v>
      </c>
      <c r="L53" s="23">
        <v>0</v>
      </c>
      <c r="M53" s="23">
        <f t="shared" si="7"/>
        <v>8771236.4537054747</v>
      </c>
      <c r="N53" s="25">
        <f t="shared" si="12"/>
        <v>30901451.453705475</v>
      </c>
    </row>
    <row r="54" spans="1:17" x14ac:dyDescent="0.15">
      <c r="A54" s="17">
        <v>44287</v>
      </c>
      <c r="B54" s="17">
        <v>44316</v>
      </c>
      <c r="C54" s="18">
        <v>17.309999999999999</v>
      </c>
      <c r="D54" s="19">
        <f t="shared" si="9"/>
        <v>25.964999999999996</v>
      </c>
      <c r="E54" s="20">
        <f t="shared" si="1"/>
        <v>1.2596499999999999</v>
      </c>
      <c r="F54" s="20">
        <f t="shared" si="2"/>
        <v>1.0194215812795253</v>
      </c>
      <c r="G54" s="20">
        <f t="shared" si="13"/>
        <v>1.9421581279525313</v>
      </c>
      <c r="H54" s="21">
        <f t="shared" si="4"/>
        <v>6.4738604265084376E-2</v>
      </c>
      <c r="I54" s="22">
        <f t="shared" si="14"/>
        <v>30</v>
      </c>
      <c r="J54" s="23">
        <v>22130215</v>
      </c>
      <c r="K54" s="23">
        <f t="shared" si="6"/>
        <v>429803.76935587032</v>
      </c>
      <c r="L54" s="23">
        <v>0</v>
      </c>
      <c r="M54" s="23">
        <f t="shared" si="7"/>
        <v>9201040.2230613455</v>
      </c>
      <c r="N54" s="25">
        <f t="shared" si="12"/>
        <v>31331255.223061346</v>
      </c>
    </row>
    <row r="55" spans="1:17" x14ac:dyDescent="0.15">
      <c r="A55" s="17">
        <v>44317</v>
      </c>
      <c r="B55" s="17">
        <v>44347</v>
      </c>
      <c r="C55" s="18">
        <v>17.22</v>
      </c>
      <c r="D55" s="19">
        <f t="shared" si="9"/>
        <v>25.83</v>
      </c>
      <c r="E55" s="20">
        <f t="shared" si="1"/>
        <v>1.2583</v>
      </c>
      <c r="F55" s="20">
        <f t="shared" si="2"/>
        <v>1.019330495095911</v>
      </c>
      <c r="G55" s="20">
        <f t="shared" si="13"/>
        <v>1.9330495095911004</v>
      </c>
      <c r="H55" s="21">
        <f t="shared" si="4"/>
        <v>6.4434983653036682E-2</v>
      </c>
      <c r="I55" s="22">
        <f t="shared" si="14"/>
        <v>31</v>
      </c>
      <c r="J55" s="23">
        <v>22130215</v>
      </c>
      <c r="K55" s="23">
        <f t="shared" si="6"/>
        <v>442047.61294658802</v>
      </c>
      <c r="L55" s="23">
        <v>0</v>
      </c>
      <c r="M55" s="23">
        <f t="shared" si="7"/>
        <v>9643087.8360079341</v>
      </c>
      <c r="N55" s="25">
        <f t="shared" si="12"/>
        <v>31773302.836007934</v>
      </c>
    </row>
    <row r="56" spans="1:17" x14ac:dyDescent="0.15">
      <c r="A56" s="17">
        <v>44348</v>
      </c>
      <c r="B56" s="17">
        <v>44377</v>
      </c>
      <c r="C56" s="18">
        <v>17.21</v>
      </c>
      <c r="D56" s="19">
        <f t="shared" si="9"/>
        <v>25.815000000000001</v>
      </c>
      <c r="E56" s="20">
        <f t="shared" si="1"/>
        <v>1.2581500000000001</v>
      </c>
      <c r="F56" s="20">
        <f t="shared" si="2"/>
        <v>1.0193203688798114</v>
      </c>
      <c r="G56" s="20">
        <f t="shared" si="13"/>
        <v>1.9320368879811367</v>
      </c>
      <c r="H56" s="21">
        <f t="shared" si="4"/>
        <v>6.4401229599371224E-2</v>
      </c>
      <c r="I56" s="22">
        <f t="shared" si="14"/>
        <v>30</v>
      </c>
      <c r="J56" s="23">
        <v>22130215</v>
      </c>
      <c r="K56" s="23">
        <f t="shared" si="6"/>
        <v>427563.9171895347</v>
      </c>
      <c r="L56" s="23">
        <v>0</v>
      </c>
      <c r="M56" s="23">
        <f t="shared" si="7"/>
        <v>10070651.753197469</v>
      </c>
      <c r="N56" s="25">
        <f t="shared" si="12"/>
        <v>32200866.753197469</v>
      </c>
    </row>
    <row r="57" spans="1:17" x14ac:dyDescent="0.15">
      <c r="A57" s="17">
        <v>44378</v>
      </c>
      <c r="B57" s="17">
        <v>44408</v>
      </c>
      <c r="C57" s="18">
        <v>17.18</v>
      </c>
      <c r="D57" s="19">
        <f t="shared" si="9"/>
        <v>25.77</v>
      </c>
      <c r="E57" s="20">
        <f t="shared" si="1"/>
        <v>1.2577</v>
      </c>
      <c r="F57" s="20">
        <f t="shared" si="2"/>
        <v>1.0192899835901035</v>
      </c>
      <c r="G57" s="20">
        <f t="shared" si="13"/>
        <v>1.9289983590103477</v>
      </c>
      <c r="H57" s="21">
        <f t="shared" si="4"/>
        <v>6.4299945300344927E-2</v>
      </c>
      <c r="I57" s="22">
        <f t="shared" si="14"/>
        <v>31</v>
      </c>
      <c r="J57" s="23">
        <v>22130215</v>
      </c>
      <c r="K57" s="23">
        <f t="shared" si="6"/>
        <v>441121.2003353106</v>
      </c>
      <c r="L57" s="23">
        <v>0</v>
      </c>
      <c r="M57" s="23">
        <f t="shared" si="7"/>
        <v>10511772.95353278</v>
      </c>
      <c r="N57" s="25">
        <f t="shared" si="12"/>
        <v>32641987.953532778</v>
      </c>
    </row>
    <row r="58" spans="1:17" x14ac:dyDescent="0.15">
      <c r="A58" s="17">
        <v>44409</v>
      </c>
      <c r="B58" s="17">
        <v>44439</v>
      </c>
      <c r="C58" s="18">
        <v>17.239999999999998</v>
      </c>
      <c r="D58" s="19">
        <f t="shared" si="9"/>
        <v>25.86</v>
      </c>
      <c r="E58" s="20">
        <f t="shared" si="1"/>
        <v>1.2585999999999999</v>
      </c>
      <c r="F58" s="20">
        <f t="shared" si="2"/>
        <v>1.0193507442089236</v>
      </c>
      <c r="G58" s="20">
        <f t="shared" si="13"/>
        <v>1.9350744208923576</v>
      </c>
      <c r="H58" s="21">
        <f t="shared" si="4"/>
        <v>6.4502480696411915E-2</v>
      </c>
      <c r="I58" s="22">
        <f t="shared" si="14"/>
        <v>31</v>
      </c>
      <c r="J58" s="23">
        <v>22130215</v>
      </c>
      <c r="K58" s="23">
        <f t="shared" si="6"/>
        <v>442510.66741193307</v>
      </c>
      <c r="L58" s="23">
        <v>0</v>
      </c>
      <c r="M58" s="23">
        <f t="shared" si="7"/>
        <v>10954283.620944712</v>
      </c>
      <c r="N58" s="25">
        <f t="shared" si="12"/>
        <v>33084498.620944712</v>
      </c>
    </row>
    <row r="59" spans="1:17" x14ac:dyDescent="0.15">
      <c r="A59" s="17">
        <v>44440</v>
      </c>
      <c r="B59" s="17">
        <v>44469</v>
      </c>
      <c r="C59" s="18">
        <v>17.190000000000001</v>
      </c>
      <c r="D59" s="19">
        <f t="shared" si="9"/>
        <v>25.785000000000004</v>
      </c>
      <c r="E59" s="20">
        <f t="shared" si="1"/>
        <v>1.2578499999999999</v>
      </c>
      <c r="F59" s="20">
        <f t="shared" si="2"/>
        <v>1.0193001131271604</v>
      </c>
      <c r="G59" s="20">
        <f t="shared" si="13"/>
        <v>1.9300113127160401</v>
      </c>
      <c r="H59" s="21">
        <f t="shared" si="4"/>
        <v>6.4333710423867999E-2</v>
      </c>
      <c r="I59" s="22">
        <f t="shared" si="14"/>
        <v>30</v>
      </c>
      <c r="J59" s="23">
        <v>22130215</v>
      </c>
      <c r="K59" s="23">
        <f t="shared" si="6"/>
        <v>427115.65302838199</v>
      </c>
      <c r="L59" s="23">
        <v>0</v>
      </c>
      <c r="M59" s="23">
        <f t="shared" si="7"/>
        <v>11381399.273973094</v>
      </c>
      <c r="N59" s="25">
        <f t="shared" si="12"/>
        <v>33511614.273973092</v>
      </c>
      <c r="P59" s="26"/>
    </row>
    <row r="60" spans="1:17" x14ac:dyDescent="0.15">
      <c r="A60" s="17">
        <v>44470</v>
      </c>
      <c r="B60" s="17">
        <v>44500</v>
      </c>
      <c r="C60" s="18">
        <v>17.079999999999998</v>
      </c>
      <c r="D60" s="19">
        <f t="shared" si="9"/>
        <v>25.619999999999997</v>
      </c>
      <c r="E60" s="20">
        <f t="shared" si="1"/>
        <v>1.2562</v>
      </c>
      <c r="F60" s="20">
        <f t="shared" si="2"/>
        <v>1.0191886272656701</v>
      </c>
      <c r="G60" s="20">
        <f t="shared" si="13"/>
        <v>1.9188627265670055</v>
      </c>
      <c r="H60" s="21">
        <f t="shared" si="4"/>
        <v>6.3962090885566855E-2</v>
      </c>
      <c r="I60" s="22">
        <f t="shared" si="14"/>
        <v>31</v>
      </c>
      <c r="J60" s="23">
        <v>22130215</v>
      </c>
      <c r="K60" s="23">
        <f t="shared" si="6"/>
        <v>438803.39517561183</v>
      </c>
      <c r="L60" s="23">
        <v>0</v>
      </c>
      <c r="M60" s="23">
        <f t="shared" si="7"/>
        <v>11820202.669148706</v>
      </c>
      <c r="N60" s="25">
        <f t="shared" si="12"/>
        <v>33950417.669148706</v>
      </c>
    </row>
    <row r="61" spans="1:17" x14ac:dyDescent="0.15">
      <c r="A61" s="17">
        <v>44501</v>
      </c>
      <c r="B61" s="17">
        <v>44530</v>
      </c>
      <c r="C61" s="18">
        <v>17.27</v>
      </c>
      <c r="D61" s="19">
        <f t="shared" si="9"/>
        <v>25.905000000000001</v>
      </c>
      <c r="E61" s="20">
        <f t="shared" si="1"/>
        <v>1.25905</v>
      </c>
      <c r="F61" s="20">
        <f t="shared" si="2"/>
        <v>1.0193811095842649</v>
      </c>
      <c r="G61" s="20">
        <f t="shared" si="13"/>
        <v>1.9381109584264866</v>
      </c>
      <c r="H61" s="21">
        <f t="shared" si="4"/>
        <v>6.4603698614216221E-2</v>
      </c>
      <c r="I61" s="22">
        <f t="shared" si="14"/>
        <v>30</v>
      </c>
      <c r="J61" s="23">
        <v>22130215</v>
      </c>
      <c r="K61" s="23">
        <f t="shared" si="6"/>
        <v>428908.12203834212</v>
      </c>
      <c r="L61" s="23">
        <v>0</v>
      </c>
      <c r="M61" s="23">
        <f t="shared" si="7"/>
        <v>12249110.791187048</v>
      </c>
      <c r="N61" s="25">
        <f t="shared" si="12"/>
        <v>34379325.791187048</v>
      </c>
    </row>
    <row r="62" spans="1:17" x14ac:dyDescent="0.15">
      <c r="A62" s="17">
        <v>44531</v>
      </c>
      <c r="B62" s="17">
        <v>44561</v>
      </c>
      <c r="C62" s="18">
        <v>17.46</v>
      </c>
      <c r="D62" s="19">
        <f t="shared" si="9"/>
        <v>26.19</v>
      </c>
      <c r="E62" s="20">
        <f t="shared" si="1"/>
        <v>1.2619</v>
      </c>
      <c r="F62" s="20">
        <f t="shared" si="2"/>
        <v>1.0195731929185807</v>
      </c>
      <c r="G62" s="20">
        <f t="shared" si="13"/>
        <v>1.9573192918580729</v>
      </c>
      <c r="H62" s="21">
        <f t="shared" si="4"/>
        <v>6.524397639526909E-2</v>
      </c>
      <c r="I62" s="22">
        <f t="shared" si="14"/>
        <v>31</v>
      </c>
      <c r="J62" s="23">
        <v>22130215</v>
      </c>
      <c r="K62" s="23">
        <f t="shared" si="6"/>
        <v>447597.59977549128</v>
      </c>
      <c r="L62" s="23">
        <v>0</v>
      </c>
      <c r="M62" s="23">
        <f t="shared" si="7"/>
        <v>12696708.390962539</v>
      </c>
      <c r="N62" s="25">
        <f t="shared" si="12"/>
        <v>34826923.390962541</v>
      </c>
      <c r="P62" s="26"/>
    </row>
    <row r="63" spans="1:17" x14ac:dyDescent="0.15">
      <c r="A63" s="17">
        <v>44562</v>
      </c>
      <c r="B63" s="17">
        <v>44592</v>
      </c>
      <c r="C63" s="27">
        <v>17.66</v>
      </c>
      <c r="D63" s="28">
        <f t="shared" si="9"/>
        <v>26.490000000000002</v>
      </c>
      <c r="E63" s="29">
        <f t="shared" si="1"/>
        <v>1.2648999999999999</v>
      </c>
      <c r="F63" s="29">
        <f t="shared" si="2"/>
        <v>1.0197749567628993</v>
      </c>
      <c r="G63" s="29">
        <f t="shared" si="13"/>
        <v>1.9774956762899309</v>
      </c>
      <c r="H63" s="30">
        <f t="shared" si="4"/>
        <v>6.5916522542997694E-2</v>
      </c>
      <c r="I63" s="27">
        <f t="shared" si="14"/>
        <v>31</v>
      </c>
      <c r="J63" s="23">
        <v>22130215</v>
      </c>
      <c r="K63" s="23">
        <f t="shared" si="6"/>
        <v>452211.51293795457</v>
      </c>
      <c r="L63" s="23">
        <v>0</v>
      </c>
      <c r="M63" s="23">
        <f t="shared" si="7"/>
        <v>13148919.903900493</v>
      </c>
      <c r="N63" s="25">
        <f t="shared" si="12"/>
        <v>35279134.903900489</v>
      </c>
      <c r="P63" s="31"/>
      <c r="Q63" s="26"/>
    </row>
    <row r="64" spans="1:17" x14ac:dyDescent="0.15">
      <c r="A64" s="17">
        <v>44593</v>
      </c>
      <c r="B64" s="17">
        <v>44620</v>
      </c>
      <c r="C64" s="32">
        <v>18.3</v>
      </c>
      <c r="D64" s="28">
        <f t="shared" si="9"/>
        <v>27.450000000000003</v>
      </c>
      <c r="E64" s="29">
        <f t="shared" si="1"/>
        <v>1.2745</v>
      </c>
      <c r="F64" s="29">
        <f t="shared" si="2"/>
        <v>1.0204176662743529</v>
      </c>
      <c r="G64" s="29">
        <f t="shared" si="13"/>
        <v>2.041766627435293</v>
      </c>
      <c r="H64" s="30">
        <f t="shared" si="4"/>
        <v>6.8058887581176439E-2</v>
      </c>
      <c r="I64" s="27">
        <v>28</v>
      </c>
      <c r="J64" s="23">
        <v>22130215</v>
      </c>
      <c r="K64" s="23">
        <f t="shared" si="6"/>
        <v>421724.18815303402</v>
      </c>
      <c r="L64" s="23">
        <v>0</v>
      </c>
      <c r="M64" s="23">
        <f t="shared" si="7"/>
        <v>13570644.092053527</v>
      </c>
      <c r="N64" s="25">
        <f t="shared" si="12"/>
        <v>35700859.092053525</v>
      </c>
    </row>
    <row r="65" spans="1:16" x14ac:dyDescent="0.15">
      <c r="A65" s="17">
        <v>44621</v>
      </c>
      <c r="B65" s="17">
        <v>44651</v>
      </c>
      <c r="C65" s="27">
        <v>18.47</v>
      </c>
      <c r="D65" s="28">
        <f t="shared" si="9"/>
        <v>27.704999999999998</v>
      </c>
      <c r="E65" s="29">
        <f t="shared" si="1"/>
        <v>1.27705</v>
      </c>
      <c r="F65" s="29">
        <f t="shared" si="2"/>
        <v>1.0205876399853999</v>
      </c>
      <c r="G65" s="29">
        <f t="shared" si="13"/>
        <v>2.0587639985399919</v>
      </c>
      <c r="H65" s="30">
        <f t="shared" si="4"/>
        <v>6.8625466617999731E-2</v>
      </c>
      <c r="I65" s="27">
        <v>31</v>
      </c>
      <c r="J65" s="23">
        <v>22130215</v>
      </c>
      <c r="K65" s="23">
        <f t="shared" si="6"/>
        <v>470795.86252681364</v>
      </c>
      <c r="L65" s="23">
        <v>0</v>
      </c>
      <c r="M65" s="23">
        <f t="shared" si="7"/>
        <v>14041439.954580341</v>
      </c>
      <c r="N65" s="25">
        <f t="shared" si="12"/>
        <v>36171654.954580337</v>
      </c>
      <c r="P65" s="26"/>
    </row>
    <row r="66" spans="1:16" x14ac:dyDescent="0.15">
      <c r="A66" s="17">
        <v>44652</v>
      </c>
      <c r="B66" s="17">
        <v>44681</v>
      </c>
      <c r="C66" s="27">
        <v>19.05</v>
      </c>
      <c r="D66" s="33">
        <f t="shared" si="9"/>
        <v>28.575000000000003</v>
      </c>
      <c r="E66" s="29">
        <f t="shared" si="1"/>
        <v>1.2857499999999999</v>
      </c>
      <c r="F66" s="29">
        <f t="shared" si="2"/>
        <v>1.0211652181256823</v>
      </c>
      <c r="G66" s="29">
        <f t="shared" si="13"/>
        <v>2.1165218125682284</v>
      </c>
      <c r="H66" s="30">
        <f t="shared" si="4"/>
        <v>7.0550727085607612E-2</v>
      </c>
      <c r="I66" s="27">
        <v>30</v>
      </c>
      <c r="J66" s="23">
        <v>22130215</v>
      </c>
      <c r="K66" s="23">
        <f>((J66*H66%)*I66)</f>
        <v>468390.82764324598</v>
      </c>
      <c r="L66" s="23">
        <v>0</v>
      </c>
      <c r="M66" s="23">
        <f t="shared" si="7"/>
        <v>14509830.782223586</v>
      </c>
      <c r="N66" s="25">
        <f t="shared" si="12"/>
        <v>36640045.782223582</v>
      </c>
    </row>
    <row r="67" spans="1:16" x14ac:dyDescent="0.15">
      <c r="A67" s="17">
        <v>44682</v>
      </c>
      <c r="B67" s="17">
        <v>44712</v>
      </c>
      <c r="C67" s="27">
        <v>19.71</v>
      </c>
      <c r="D67" s="33">
        <f t="shared" si="9"/>
        <v>29.565000000000001</v>
      </c>
      <c r="E67" s="29">
        <f t="shared" si="1"/>
        <v>1.29565</v>
      </c>
      <c r="F67" s="29">
        <f t="shared" si="2"/>
        <v>1.0218181204428765</v>
      </c>
      <c r="G67" s="29">
        <f t="shared" si="13"/>
        <v>2.1818120442876454</v>
      </c>
      <c r="H67" s="30">
        <f t="shared" si="4"/>
        <v>7.2727068142921514E-2</v>
      </c>
      <c r="I67" s="27">
        <v>31</v>
      </c>
      <c r="J67" s="23">
        <v>22130215</v>
      </c>
      <c r="K67" s="23">
        <f t="shared" si="6"/>
        <v>498934.3528399762</v>
      </c>
      <c r="L67" s="23">
        <v>0</v>
      </c>
      <c r="M67" s="23">
        <f t="shared" ref="M67:M74" si="15">SUM(M66+K67)-L67</f>
        <v>15008765.135063563</v>
      </c>
      <c r="N67" s="25">
        <f t="shared" si="12"/>
        <v>37138980.135063559</v>
      </c>
    </row>
    <row r="68" spans="1:16" x14ac:dyDescent="0.15">
      <c r="A68" s="17">
        <v>44713</v>
      </c>
      <c r="B68" s="17">
        <v>44742</v>
      </c>
      <c r="C68" s="32">
        <v>20.399999999999999</v>
      </c>
      <c r="D68" s="33">
        <f t="shared" si="9"/>
        <v>30.599999999999998</v>
      </c>
      <c r="E68" s="29">
        <f t="shared" si="1"/>
        <v>1.306</v>
      </c>
      <c r="F68" s="29">
        <f t="shared" si="2"/>
        <v>1.0224958286239136</v>
      </c>
      <c r="G68" s="29">
        <f t="shared" si="13"/>
        <v>2.2495828623913638</v>
      </c>
      <c r="H68" s="30">
        <f t="shared" si="4"/>
        <v>7.4986095413045462E-2</v>
      </c>
      <c r="I68" s="27">
        <v>30</v>
      </c>
      <c r="J68" s="23">
        <v>22130215</v>
      </c>
      <c r="K68" s="23">
        <f t="shared" si="6"/>
        <v>497837.52405036305</v>
      </c>
      <c r="L68" s="23">
        <v>0</v>
      </c>
      <c r="M68" s="23">
        <f t="shared" si="15"/>
        <v>15506602.659113925</v>
      </c>
      <c r="N68" s="25">
        <f t="shared" si="12"/>
        <v>37636817.659113929</v>
      </c>
    </row>
    <row r="69" spans="1:16" x14ac:dyDescent="0.15">
      <c r="A69" s="17">
        <v>44743</v>
      </c>
      <c r="B69" s="17">
        <v>44773</v>
      </c>
      <c r="C69" s="27">
        <v>21.28</v>
      </c>
      <c r="D69" s="33">
        <f t="shared" si="9"/>
        <v>31.92</v>
      </c>
      <c r="E69" s="29">
        <f t="shared" si="1"/>
        <v>1.3191999999999999</v>
      </c>
      <c r="F69" s="29">
        <f t="shared" si="2"/>
        <v>1.0233530442937135</v>
      </c>
      <c r="G69" s="29">
        <f t="shared" si="13"/>
        <v>2.3353044293713543</v>
      </c>
      <c r="H69" s="30">
        <f t="shared" si="4"/>
        <v>7.7843480979045143E-2</v>
      </c>
      <c r="I69" s="27">
        <v>31</v>
      </c>
      <c r="J69" s="23">
        <v>22130215</v>
      </c>
      <c r="K69" s="23">
        <f t="shared" si="6"/>
        <v>534034.82082855061</v>
      </c>
      <c r="L69" s="23">
        <v>0</v>
      </c>
      <c r="M69" s="23">
        <f t="shared" si="15"/>
        <v>16040637.479942476</v>
      </c>
      <c r="N69" s="25">
        <f t="shared" si="12"/>
        <v>38170852.479942478</v>
      </c>
    </row>
    <row r="70" spans="1:16" x14ac:dyDescent="0.15">
      <c r="A70" s="17">
        <v>44774</v>
      </c>
      <c r="B70" s="17">
        <v>44804</v>
      </c>
      <c r="C70" s="27">
        <v>22.21</v>
      </c>
      <c r="D70" s="33">
        <f t="shared" si="9"/>
        <v>33.314999999999998</v>
      </c>
      <c r="E70" s="29">
        <f t="shared" si="1"/>
        <v>1.3331500000000001</v>
      </c>
      <c r="F70" s="29">
        <f t="shared" si="2"/>
        <v>1.0242504619263684</v>
      </c>
      <c r="G70" s="29">
        <f t="shared" si="13"/>
        <v>2.4250461926368372</v>
      </c>
      <c r="H70" s="30">
        <f t="shared" si="4"/>
        <v>8.0834873087894568E-2</v>
      </c>
      <c r="I70" s="27">
        <v>31</v>
      </c>
      <c r="J70" s="23">
        <v>22130215</v>
      </c>
      <c r="K70" s="23">
        <f t="shared" si="6"/>
        <v>554556.86748917436</v>
      </c>
      <c r="L70" s="23">
        <v>0</v>
      </c>
      <c r="M70" s="23">
        <f t="shared" si="15"/>
        <v>16595194.34743165</v>
      </c>
      <c r="N70" s="25">
        <f t="shared" si="12"/>
        <v>38725409.347431652</v>
      </c>
    </row>
    <row r="71" spans="1:16" x14ac:dyDescent="0.15">
      <c r="A71" s="17">
        <v>44805</v>
      </c>
      <c r="B71" s="17">
        <v>44834</v>
      </c>
      <c r="C71" s="32">
        <v>23.5</v>
      </c>
      <c r="D71" s="33">
        <f t="shared" si="9"/>
        <v>35.25</v>
      </c>
      <c r="E71" s="29">
        <f t="shared" si="1"/>
        <v>1.3525</v>
      </c>
      <c r="F71" s="29">
        <f t="shared" si="2"/>
        <v>1.0254811199655387</v>
      </c>
      <c r="G71" s="29">
        <f t="shared" si="13"/>
        <v>2.5481119965538701</v>
      </c>
      <c r="H71" s="30">
        <f t="shared" si="4"/>
        <v>8.493706655179567E-2</v>
      </c>
      <c r="I71" s="27">
        <v>30</v>
      </c>
      <c r="J71" s="23">
        <v>22130215</v>
      </c>
      <c r="K71" s="23">
        <f t="shared" si="6"/>
        <v>563902.66327816411</v>
      </c>
      <c r="L71" s="23">
        <v>0</v>
      </c>
      <c r="M71" s="23">
        <f t="shared" si="15"/>
        <v>17159097.010709815</v>
      </c>
      <c r="N71" s="25">
        <f t="shared" si="12"/>
        <v>39289312.010709815</v>
      </c>
    </row>
    <row r="72" spans="1:16" x14ac:dyDescent="0.15">
      <c r="A72" s="17">
        <v>44835</v>
      </c>
      <c r="B72" s="17">
        <v>44865</v>
      </c>
      <c r="C72" s="27">
        <v>24.61</v>
      </c>
      <c r="D72" s="33">
        <f t="shared" si="9"/>
        <v>36.914999999999999</v>
      </c>
      <c r="E72" s="29">
        <f t="shared" ref="E72:E117" si="16">SUM(D72/100)+1</f>
        <v>1.3691499999999999</v>
      </c>
      <c r="F72" s="29">
        <f t="shared" ref="F72:F107" si="17">POWER(E72,0.08333)</f>
        <v>1.0265272070592277</v>
      </c>
      <c r="G72" s="29">
        <f t="shared" si="13"/>
        <v>2.6527207059227731</v>
      </c>
      <c r="H72" s="30">
        <f t="shared" ref="H72:H107" si="18">SUM(G72/30)</f>
        <v>8.8424023530759108E-2</v>
      </c>
      <c r="I72" s="27">
        <v>31</v>
      </c>
      <c r="J72" s="23">
        <v>22130215</v>
      </c>
      <c r="K72" s="23">
        <f t="shared" ref="K72:K107" si="19">((J72*H72%)*I72)</f>
        <v>606621.22208923509</v>
      </c>
      <c r="L72" s="23">
        <v>0</v>
      </c>
      <c r="M72" s="23">
        <f t="shared" si="15"/>
        <v>17765718.232799049</v>
      </c>
      <c r="N72" s="25">
        <f t="shared" si="12"/>
        <v>39895933.232799053</v>
      </c>
    </row>
    <row r="73" spans="1:16" x14ac:dyDescent="0.15">
      <c r="A73" s="17">
        <v>44866</v>
      </c>
      <c r="B73" s="17">
        <v>44895</v>
      </c>
      <c r="C73" s="27">
        <v>25.78</v>
      </c>
      <c r="D73" s="33">
        <f t="shared" si="9"/>
        <v>38.67</v>
      </c>
      <c r="E73" s="29">
        <f t="shared" si="16"/>
        <v>1.3867</v>
      </c>
      <c r="F73" s="29">
        <f t="shared" si="17"/>
        <v>1.027617290514089</v>
      </c>
      <c r="G73" s="29">
        <f t="shared" si="13"/>
        <v>2.761729051408901</v>
      </c>
      <c r="H73" s="30">
        <f t="shared" si="18"/>
        <v>9.2057635046963363E-2</v>
      </c>
      <c r="I73" s="27">
        <v>30</v>
      </c>
      <c r="J73" s="23">
        <v>22130215</v>
      </c>
      <c r="K73" s="23">
        <f t="shared" si="19"/>
        <v>611176.57679425029</v>
      </c>
      <c r="L73" s="23">
        <v>0</v>
      </c>
      <c r="M73" s="23">
        <f t="shared" si="15"/>
        <v>18376894.809593301</v>
      </c>
      <c r="N73" s="25">
        <f t="shared" si="12"/>
        <v>40507109.809593305</v>
      </c>
    </row>
    <row r="74" spans="1:16" x14ac:dyDescent="0.15">
      <c r="A74" s="17">
        <v>44896</v>
      </c>
      <c r="B74" s="17">
        <v>44926</v>
      </c>
      <c r="C74" s="27">
        <v>27.64</v>
      </c>
      <c r="D74" s="33">
        <f t="shared" si="9"/>
        <v>41.46</v>
      </c>
      <c r="E74" s="29">
        <f t="shared" si="16"/>
        <v>1.4146000000000001</v>
      </c>
      <c r="F74" s="29">
        <f t="shared" si="17"/>
        <v>1.029324481946589</v>
      </c>
      <c r="G74" s="29">
        <f t="shared" si="13"/>
        <v>2.9324481946588987</v>
      </c>
      <c r="H74" s="30">
        <f t="shared" si="18"/>
        <v>9.7748273155296619E-2</v>
      </c>
      <c r="I74" s="22">
        <v>31</v>
      </c>
      <c r="J74" s="23">
        <v>22130215</v>
      </c>
      <c r="K74" s="23">
        <f t="shared" si="19"/>
        <v>670588.99324968713</v>
      </c>
      <c r="L74" s="23">
        <v>0</v>
      </c>
      <c r="M74" s="23">
        <f t="shared" si="15"/>
        <v>19047483.80284299</v>
      </c>
      <c r="N74" s="25">
        <f t="shared" si="12"/>
        <v>41177698.80284299</v>
      </c>
    </row>
    <row r="75" spans="1:16" x14ac:dyDescent="0.15">
      <c r="A75" s="17">
        <v>44927</v>
      </c>
      <c r="B75" s="17">
        <v>44957</v>
      </c>
      <c r="C75" s="27">
        <v>28.84</v>
      </c>
      <c r="D75" s="33">
        <f t="shared" si="9"/>
        <v>43.26</v>
      </c>
      <c r="E75" s="29">
        <f t="shared" si="16"/>
        <v>1.4325999999999999</v>
      </c>
      <c r="F75" s="29">
        <f t="shared" si="17"/>
        <v>1.0304095895604357</v>
      </c>
      <c r="G75" s="29">
        <f t="shared" ref="G75:G79" si="20">SUM((F75-1)*100)</f>
        <v>3.0409589560435712</v>
      </c>
      <c r="H75" s="30">
        <f t="shared" si="18"/>
        <v>0.10136529853478571</v>
      </c>
      <c r="I75" s="22">
        <v>31</v>
      </c>
      <c r="J75" s="23">
        <v>22130215</v>
      </c>
      <c r="K75" s="23">
        <f t="shared" si="19"/>
        <v>695403.11353533773</v>
      </c>
      <c r="L75" s="23">
        <v>0</v>
      </c>
      <c r="M75" s="23">
        <f t="shared" ref="M75:M86" si="21">SUM(M74+K75)-L75</f>
        <v>19742886.916378327</v>
      </c>
      <c r="N75" s="25">
        <f t="shared" ref="N75:N86" si="22">SUM(J75+M75)</f>
        <v>41873101.916378327</v>
      </c>
    </row>
    <row r="76" spans="1:16" x14ac:dyDescent="0.15">
      <c r="A76" s="17">
        <v>44958</v>
      </c>
      <c r="B76" s="17">
        <v>44985</v>
      </c>
      <c r="C76" s="27">
        <v>30.18</v>
      </c>
      <c r="D76" s="33">
        <f t="shared" si="9"/>
        <v>45.269999999999996</v>
      </c>
      <c r="E76" s="29">
        <f t="shared" si="16"/>
        <v>1.4526999999999999</v>
      </c>
      <c r="F76" s="29">
        <f t="shared" si="17"/>
        <v>1.0316066208850923</v>
      </c>
      <c r="G76" s="29">
        <f t="shared" si="20"/>
        <v>3.1606620885092251</v>
      </c>
      <c r="H76" s="30">
        <f t="shared" si="18"/>
        <v>0.1053554029503075</v>
      </c>
      <c r="I76" s="22">
        <v>30</v>
      </c>
      <c r="J76" s="23">
        <v>22130215</v>
      </c>
      <c r="K76" s="23">
        <f t="shared" si="19"/>
        <v>699461.31561058189</v>
      </c>
      <c r="L76" s="23">
        <v>0</v>
      </c>
      <c r="M76" s="23">
        <f t="shared" si="21"/>
        <v>20442348.231988907</v>
      </c>
      <c r="N76" s="25">
        <f t="shared" si="22"/>
        <v>42572563.231988907</v>
      </c>
    </row>
    <row r="77" spans="1:16" x14ac:dyDescent="0.15">
      <c r="A77" s="17">
        <v>44986</v>
      </c>
      <c r="B77" s="17">
        <v>45016</v>
      </c>
      <c r="C77" s="27">
        <v>30.84</v>
      </c>
      <c r="D77" s="33">
        <f t="shared" si="9"/>
        <v>46.26</v>
      </c>
      <c r="E77" s="29">
        <f t="shared" si="16"/>
        <v>1.4625999999999999</v>
      </c>
      <c r="F77" s="29">
        <f t="shared" si="17"/>
        <v>1.0321906332092321</v>
      </c>
      <c r="G77" s="29">
        <f t="shared" si="20"/>
        <v>3.21906332092321</v>
      </c>
      <c r="H77" s="30">
        <f t="shared" si="18"/>
        <v>0.10730211069744033</v>
      </c>
      <c r="I77" s="22">
        <v>31</v>
      </c>
      <c r="J77" s="23">
        <v>22130215</v>
      </c>
      <c r="K77" s="23">
        <f t="shared" si="19"/>
        <v>736131.82170332782</v>
      </c>
      <c r="L77" s="23">
        <v>0</v>
      </c>
      <c r="M77" s="23">
        <f t="shared" si="21"/>
        <v>21178480.053692237</v>
      </c>
      <c r="N77" s="25">
        <f t="shared" si="22"/>
        <v>43308695.053692237</v>
      </c>
    </row>
    <row r="78" spans="1:16" x14ac:dyDescent="0.15">
      <c r="A78" s="17">
        <v>45017</v>
      </c>
      <c r="B78" s="17">
        <v>45046</v>
      </c>
      <c r="C78" s="27">
        <v>31.39</v>
      </c>
      <c r="D78" s="33">
        <f t="shared" si="9"/>
        <v>47.085000000000001</v>
      </c>
      <c r="E78" s="29">
        <f t="shared" si="16"/>
        <v>1.47085</v>
      </c>
      <c r="F78" s="29">
        <f t="shared" si="17"/>
        <v>1.0326745486485231</v>
      </c>
      <c r="G78" s="29">
        <f t="shared" si="20"/>
        <v>3.267454864852315</v>
      </c>
      <c r="H78" s="30">
        <f t="shared" si="18"/>
        <v>0.10891516216174384</v>
      </c>
      <c r="I78" s="22">
        <v>30</v>
      </c>
      <c r="J78" s="23">
        <v>22130215</v>
      </c>
      <c r="K78" s="23">
        <f t="shared" si="19"/>
        <v>723094.78661977674</v>
      </c>
      <c r="L78" s="23">
        <v>0</v>
      </c>
      <c r="M78" s="23">
        <f t="shared" si="21"/>
        <v>21901574.840312012</v>
      </c>
      <c r="N78" s="25">
        <f t="shared" si="22"/>
        <v>44031789.840312012</v>
      </c>
    </row>
    <row r="79" spans="1:16" x14ac:dyDescent="0.15">
      <c r="A79" s="17">
        <v>45047</v>
      </c>
      <c r="B79" s="17">
        <v>45077</v>
      </c>
      <c r="C79" s="27">
        <v>39.270000000000003</v>
      </c>
      <c r="D79" s="33">
        <f t="shared" si="9"/>
        <v>58.905000000000001</v>
      </c>
      <c r="E79" s="29">
        <f t="shared" si="16"/>
        <v>1.5890499999999999</v>
      </c>
      <c r="F79" s="29">
        <f t="shared" si="17"/>
        <v>1.0393475414918565</v>
      </c>
      <c r="G79" s="29">
        <f t="shared" si="20"/>
        <v>3.9347541491856486</v>
      </c>
      <c r="H79" s="30">
        <f t="shared" si="18"/>
        <v>0.13115847163952163</v>
      </c>
      <c r="I79" s="22">
        <v>31</v>
      </c>
      <c r="J79" s="23">
        <v>22130215</v>
      </c>
      <c r="K79" s="23">
        <f t="shared" si="19"/>
        <v>899795.20470074506</v>
      </c>
      <c r="L79" s="23">
        <v>0</v>
      </c>
      <c r="M79" s="23">
        <f t="shared" si="21"/>
        <v>22801370.045012757</v>
      </c>
      <c r="N79" s="25">
        <f t="shared" si="22"/>
        <v>44931585.045012757</v>
      </c>
    </row>
    <row r="80" spans="1:16" x14ac:dyDescent="0.15">
      <c r="A80" s="17">
        <v>45078</v>
      </c>
      <c r="B80" s="17">
        <v>45107</v>
      </c>
      <c r="C80" s="27">
        <v>29.76</v>
      </c>
      <c r="D80" s="33">
        <f t="shared" si="9"/>
        <v>44.64</v>
      </c>
      <c r="E80" s="29">
        <f t="shared" si="16"/>
        <v>1.4464000000000001</v>
      </c>
      <c r="F80" s="29">
        <f t="shared" si="17"/>
        <v>1.0312330741936628</v>
      </c>
      <c r="G80" s="29">
        <f t="shared" ref="G80:G86" si="23">SUM((F80-1)*100)</f>
        <v>3.1233074193662835</v>
      </c>
      <c r="H80" s="30">
        <f t="shared" si="18"/>
        <v>0.10411024731220946</v>
      </c>
      <c r="I80" s="22">
        <v>30</v>
      </c>
      <c r="J80" s="23">
        <v>22130215</v>
      </c>
      <c r="K80" s="23">
        <f t="shared" si="19"/>
        <v>691194.64701671014</v>
      </c>
      <c r="L80" s="23">
        <v>0</v>
      </c>
      <c r="M80" s="23">
        <f t="shared" si="21"/>
        <v>23492564.692029469</v>
      </c>
      <c r="N80" s="25">
        <f t="shared" si="22"/>
        <v>45622779.692029469</v>
      </c>
    </row>
    <row r="81" spans="1:14" x14ac:dyDescent="0.15">
      <c r="A81" s="17">
        <v>45108</v>
      </c>
      <c r="B81" s="17">
        <v>45138</v>
      </c>
      <c r="C81" s="27">
        <v>29.36</v>
      </c>
      <c r="D81" s="33">
        <f t="shared" si="9"/>
        <v>44.04</v>
      </c>
      <c r="E81" s="29">
        <f t="shared" si="16"/>
        <v>1.4403999999999999</v>
      </c>
      <c r="F81" s="29">
        <f t="shared" si="17"/>
        <v>1.0308759262331746</v>
      </c>
      <c r="G81" s="29">
        <f t="shared" si="23"/>
        <v>3.0875926233174589</v>
      </c>
      <c r="H81" s="30">
        <f t="shared" si="18"/>
        <v>0.10291975411058196</v>
      </c>
      <c r="I81" s="8">
        <v>31</v>
      </c>
      <c r="J81" s="23">
        <v>22130215</v>
      </c>
      <c r="K81" s="23">
        <f t="shared" si="19"/>
        <v>706067.24872643687</v>
      </c>
      <c r="L81" s="23">
        <v>0</v>
      </c>
      <c r="M81" s="23">
        <f t="shared" si="21"/>
        <v>24198631.940755904</v>
      </c>
      <c r="N81" s="25">
        <f t="shared" si="22"/>
        <v>46328846.940755904</v>
      </c>
    </row>
    <row r="82" spans="1:14" x14ac:dyDescent="0.15">
      <c r="A82" s="17">
        <v>45139</v>
      </c>
      <c r="B82" s="17">
        <v>45169</v>
      </c>
      <c r="C82" s="27">
        <v>28.75</v>
      </c>
      <c r="D82" s="33">
        <f t="shared" si="9"/>
        <v>43.125</v>
      </c>
      <c r="E82" s="29">
        <f t="shared" si="16"/>
        <v>1.4312499999999999</v>
      </c>
      <c r="F82" s="29">
        <f t="shared" si="17"/>
        <v>1.0303286412584305</v>
      </c>
      <c r="G82" s="29">
        <f t="shared" si="23"/>
        <v>3.0328641258430489</v>
      </c>
      <c r="H82" s="30">
        <f t="shared" si="18"/>
        <v>0.10109547086143496</v>
      </c>
      <c r="I82" s="8">
        <v>31</v>
      </c>
      <c r="J82" s="23">
        <v>22130215</v>
      </c>
      <c r="K82" s="23">
        <f t="shared" si="19"/>
        <v>693551.9967638352</v>
      </c>
      <c r="L82" s="23">
        <v>0</v>
      </c>
      <c r="M82" s="23">
        <f t="shared" si="21"/>
        <v>24892183.93751974</v>
      </c>
      <c r="N82" s="25">
        <f t="shared" si="22"/>
        <v>47022398.937519744</v>
      </c>
    </row>
    <row r="83" spans="1:14" x14ac:dyDescent="0.15">
      <c r="A83" s="17">
        <v>45170</v>
      </c>
      <c r="B83" s="17">
        <v>45199</v>
      </c>
      <c r="C83" s="27">
        <v>26.53</v>
      </c>
      <c r="D83" s="33">
        <f t="shared" si="9"/>
        <v>39.795000000000002</v>
      </c>
      <c r="E83" s="29">
        <f t="shared" si="16"/>
        <v>1.39795</v>
      </c>
      <c r="F83" s="29">
        <f t="shared" si="17"/>
        <v>1.0283094294241277</v>
      </c>
      <c r="G83" s="29">
        <f t="shared" si="23"/>
        <v>2.830942942412773</v>
      </c>
      <c r="H83" s="30">
        <f t="shared" si="18"/>
        <v>9.4364764747092433E-2</v>
      </c>
      <c r="I83" s="8">
        <v>30</v>
      </c>
      <c r="J83" s="23">
        <v>22130215</v>
      </c>
      <c r="K83" s="23">
        <f t="shared" si="19"/>
        <v>626493.75968327292</v>
      </c>
      <c r="L83" s="23">
        <v>0</v>
      </c>
      <c r="M83" s="23">
        <f t="shared" si="21"/>
        <v>25518677.697203014</v>
      </c>
      <c r="N83" s="25">
        <f t="shared" si="22"/>
        <v>47648892.69720301</v>
      </c>
    </row>
    <row r="84" spans="1:14" x14ac:dyDescent="0.15">
      <c r="A84" s="36">
        <v>45200</v>
      </c>
      <c r="B84" s="36">
        <v>45230</v>
      </c>
      <c r="C84" s="37">
        <v>26.53</v>
      </c>
      <c r="D84" s="38">
        <f t="shared" si="9"/>
        <v>39.795000000000002</v>
      </c>
      <c r="E84" s="39">
        <f t="shared" si="16"/>
        <v>1.39795</v>
      </c>
      <c r="F84" s="39">
        <f t="shared" si="17"/>
        <v>1.0283094294241277</v>
      </c>
      <c r="G84" s="39">
        <f t="shared" si="23"/>
        <v>2.830942942412773</v>
      </c>
      <c r="H84" s="40">
        <f t="shared" si="18"/>
        <v>9.4364764747092433E-2</v>
      </c>
      <c r="I84" s="8">
        <v>31</v>
      </c>
      <c r="J84" s="41">
        <v>22130215</v>
      </c>
      <c r="K84" s="41">
        <f t="shared" si="19"/>
        <v>647376.8850060486</v>
      </c>
      <c r="L84" s="41">
        <v>0</v>
      </c>
      <c r="M84" s="41">
        <f t="shared" si="21"/>
        <v>26166054.582209062</v>
      </c>
      <c r="N84" s="42">
        <f t="shared" si="22"/>
        <v>48296269.582209066</v>
      </c>
    </row>
    <row r="85" spans="1:14" x14ac:dyDescent="0.15">
      <c r="A85" s="17">
        <v>45231</v>
      </c>
      <c r="B85" s="17">
        <v>45260</v>
      </c>
      <c r="C85" s="27">
        <v>25.52</v>
      </c>
      <c r="D85" s="27">
        <f t="shared" si="9"/>
        <v>38.28</v>
      </c>
      <c r="E85" s="27">
        <f t="shared" si="16"/>
        <v>1.3828</v>
      </c>
      <c r="F85" s="27">
        <f t="shared" si="17"/>
        <v>1.0273761471341625</v>
      </c>
      <c r="G85" s="27">
        <f t="shared" si="23"/>
        <v>2.7376147134162476</v>
      </c>
      <c r="H85" s="27">
        <f t="shared" si="18"/>
        <v>9.1253823780541587E-2</v>
      </c>
      <c r="I85" s="27">
        <v>30</v>
      </c>
      <c r="J85" s="23">
        <v>22130215</v>
      </c>
      <c r="K85" s="23">
        <f t="shared" si="19"/>
        <v>605840.02195064945</v>
      </c>
      <c r="L85" s="27"/>
      <c r="M85" s="23">
        <f t="shared" si="21"/>
        <v>26771894.604159713</v>
      </c>
      <c r="N85" s="25">
        <f t="shared" si="22"/>
        <v>48902109.604159713</v>
      </c>
    </row>
    <row r="86" spans="1:14" x14ac:dyDescent="0.15">
      <c r="A86" s="17">
        <v>45261</v>
      </c>
      <c r="B86" s="17">
        <v>45267</v>
      </c>
      <c r="C86" s="27">
        <v>27.11</v>
      </c>
      <c r="D86" s="27">
        <f t="shared" si="9"/>
        <v>40.664999999999999</v>
      </c>
      <c r="E86" s="27">
        <f t="shared" si="16"/>
        <v>1.40665</v>
      </c>
      <c r="F86" s="27">
        <f t="shared" si="17"/>
        <v>1.0288411912772015</v>
      </c>
      <c r="G86" s="27">
        <f t="shared" si="23"/>
        <v>2.8841191277201528</v>
      </c>
      <c r="H86" s="27">
        <f t="shared" si="18"/>
        <v>9.6137304257338421E-2</v>
      </c>
      <c r="I86" s="27">
        <v>7</v>
      </c>
      <c r="J86" s="23">
        <v>22130215</v>
      </c>
      <c r="K86" s="23">
        <f t="shared" si="19"/>
        <v>148927.74489147202</v>
      </c>
      <c r="L86" s="27"/>
      <c r="M86" s="23">
        <f t="shared" si="21"/>
        <v>26920822.349051185</v>
      </c>
      <c r="N86" s="25">
        <f t="shared" si="22"/>
        <v>49051037.349051185</v>
      </c>
    </row>
    <row r="92" spans="1:14" x14ac:dyDescent="0.15">
      <c r="C92" s="34"/>
      <c r="D92" s="35"/>
    </row>
    <row r="93" spans="1:14" x14ac:dyDescent="0.15">
      <c r="C93" s="34"/>
      <c r="D93" s="35"/>
    </row>
    <row r="94" spans="1:14" x14ac:dyDescent="0.15">
      <c r="C94" s="34"/>
      <c r="D94" s="35"/>
    </row>
    <row r="95" spans="1:14" x14ac:dyDescent="0.15">
      <c r="C95" s="34"/>
      <c r="D9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Diaz Vidal</dc:creator>
  <cp:lastModifiedBy>Brenda Patricia Diaz Vidal</cp:lastModifiedBy>
  <dcterms:created xsi:type="dcterms:W3CDTF">2023-12-07T15:54:00Z</dcterms:created>
  <dcterms:modified xsi:type="dcterms:W3CDTF">2023-12-07T16:35:46Z</dcterms:modified>
</cp:coreProperties>
</file>