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/>
  <mc:AlternateContent xmlns:mc="http://schemas.openxmlformats.org/markup-compatibility/2006">
    <mc:Choice Requires="x15">
      <x15ac:absPath xmlns:x15ac="http://schemas.microsoft.com/office/spreadsheetml/2010/11/ac" url="C:\Users\Paola Astudillo\Downloads\"/>
    </mc:Choice>
  </mc:AlternateContent>
  <xr:revisionPtr revIDLastSave="0" documentId="8_{B81060C6-90FB-4665-8727-0235FF1751C8}" xr6:coauthVersionLast="47" xr6:coauthVersionMax="47" xr10:uidLastSave="{00000000-0000-0000-0000-000000000000}"/>
  <bookViews>
    <workbookView xWindow="-108" yWindow="-108" windowWidth="23256" windowHeight="12456" xr2:uid="{756FC2D1-5450-4182-8641-A15A0A5C73FE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9" i="1" l="1"/>
  <c r="G147" i="1"/>
  <c r="G148" i="1"/>
  <c r="H148" i="1" s="1"/>
  <c r="H149" i="1"/>
  <c r="F229" i="1"/>
  <c r="F228" i="1"/>
  <c r="E228" i="1"/>
  <c r="G228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E226" i="1"/>
  <c r="E225" i="1"/>
  <c r="E224" i="1"/>
  <c r="E216" i="1"/>
  <c r="E217" i="1"/>
  <c r="E218" i="1"/>
  <c r="E219" i="1"/>
  <c r="E220" i="1"/>
  <c r="F220" i="1" s="1"/>
  <c r="E221" i="1"/>
  <c r="E222" i="1"/>
  <c r="E223" i="1"/>
  <c r="E17" i="1" l="1"/>
  <c r="F17" i="1" s="1"/>
  <c r="D4" i="1"/>
  <c r="D5" i="1" s="1"/>
  <c r="H227" i="1" s="1"/>
  <c r="D138" i="1"/>
  <c r="F119" i="1"/>
  <c r="D114" i="1"/>
  <c r="F107" i="1"/>
  <c r="D102" i="1"/>
  <c r="F95" i="1"/>
  <c r="D90" i="1"/>
  <c r="F83" i="1"/>
  <c r="D78" i="1"/>
  <c r="F71" i="1"/>
  <c r="D66" i="1"/>
  <c r="F59" i="1"/>
  <c r="F47" i="1"/>
  <c r="D42" i="1"/>
  <c r="D30" i="1"/>
  <c r="D18" i="1"/>
  <c r="B18" i="1"/>
  <c r="H228" i="1" l="1"/>
  <c r="H222" i="1"/>
  <c r="H223" i="1"/>
  <c r="H224" i="1"/>
  <c r="H217" i="1"/>
  <c r="H218" i="1"/>
  <c r="H216" i="1"/>
  <c r="H220" i="1"/>
  <c r="H219" i="1"/>
  <c r="H221" i="1"/>
  <c r="G18" i="1"/>
  <c r="A19" i="1"/>
  <c r="B19" i="1" s="1"/>
  <c r="E19" i="1" s="1"/>
  <c r="E18" i="1"/>
  <c r="F18" i="1" s="1"/>
  <c r="H225" i="1" l="1"/>
  <c r="G19" i="1"/>
  <c r="A20" i="1"/>
  <c r="B20" i="1" s="1"/>
  <c r="G20" i="1" s="1"/>
  <c r="D19" i="1"/>
  <c r="F19" i="1" s="1"/>
  <c r="H18" i="1"/>
  <c r="H226" i="1" l="1"/>
  <c r="H19" i="1"/>
  <c r="D20" i="1"/>
  <c r="E20" i="1"/>
  <c r="A21" i="1"/>
  <c r="B21" i="1" s="1"/>
  <c r="G21" i="1" s="1"/>
  <c r="F20" i="1" l="1"/>
  <c r="H20" i="1" s="1"/>
  <c r="A22" i="1"/>
  <c r="B22" i="1" s="1"/>
  <c r="G22" i="1" s="1"/>
  <c r="D21" i="1"/>
  <c r="E21" i="1"/>
  <c r="E22" i="1" l="1"/>
  <c r="D22" i="1"/>
  <c r="A23" i="1"/>
  <c r="B23" i="1" s="1"/>
  <c r="D23" i="1" s="1"/>
  <c r="F23" i="1" s="1"/>
  <c r="F21" i="1"/>
  <c r="H21" i="1" s="1"/>
  <c r="F22" i="1" l="1"/>
  <c r="H22" i="1" s="1"/>
  <c r="G23" i="1"/>
  <c r="H23" i="1" s="1"/>
  <c r="A24" i="1"/>
  <c r="B24" i="1" s="1"/>
  <c r="E24" i="1" s="1"/>
  <c r="G24" i="1" l="1"/>
  <c r="A25" i="1"/>
  <c r="B25" i="1" s="1"/>
  <c r="A26" i="1" s="1"/>
  <c r="B26" i="1" s="1"/>
  <c r="D24" i="1"/>
  <c r="F24" i="1" s="1"/>
  <c r="H24" i="1" l="1"/>
  <c r="G25" i="1"/>
  <c r="D25" i="1"/>
  <c r="E25" i="1"/>
  <c r="A27" i="1"/>
  <c r="B27" i="1" s="1"/>
  <c r="G26" i="1"/>
  <c r="E26" i="1"/>
  <c r="D26" i="1"/>
  <c r="F25" i="1" l="1"/>
  <c r="H25" i="1" s="1"/>
  <c r="F26" i="1"/>
  <c r="H26" i="1" s="1"/>
  <c r="D27" i="1"/>
  <c r="F27" i="1" s="1"/>
  <c r="A28" i="1"/>
  <c r="B28" i="1" s="1"/>
  <c r="G27" i="1"/>
  <c r="H27" i="1" l="1"/>
  <c r="A29" i="1"/>
  <c r="B29" i="1" s="1"/>
  <c r="G28" i="1"/>
  <c r="E28" i="1"/>
  <c r="D28" i="1"/>
  <c r="F28" i="1" l="1"/>
  <c r="H28" i="1" s="1"/>
  <c r="D29" i="1"/>
  <c r="A30" i="1"/>
  <c r="B30" i="1" s="1"/>
  <c r="E29" i="1"/>
  <c r="G29" i="1"/>
  <c r="F29" i="1" l="1"/>
  <c r="H29" i="1" s="1"/>
  <c r="A31" i="1"/>
  <c r="B31" i="1" s="1"/>
  <c r="G30" i="1"/>
  <c r="E30" i="1"/>
  <c r="F30" i="1" s="1"/>
  <c r="H30" i="1" l="1"/>
  <c r="D31" i="1"/>
  <c r="A32" i="1"/>
  <c r="B32" i="1" s="1"/>
  <c r="G31" i="1"/>
  <c r="E31" i="1"/>
  <c r="F31" i="1" l="1"/>
  <c r="H31" i="1" s="1"/>
  <c r="G32" i="1"/>
  <c r="E32" i="1"/>
  <c r="D32" i="1"/>
  <c r="A33" i="1"/>
  <c r="B33" i="1" s="1"/>
  <c r="A34" i="1" l="1"/>
  <c r="B34" i="1" s="1"/>
  <c r="G33" i="1"/>
  <c r="E33" i="1"/>
  <c r="D33" i="1"/>
  <c r="F32" i="1"/>
  <c r="H32" i="1" s="1"/>
  <c r="F33" i="1" l="1"/>
  <c r="H33" i="1" s="1"/>
  <c r="E34" i="1"/>
  <c r="D34" i="1"/>
  <c r="G34" i="1"/>
  <c r="A35" i="1"/>
  <c r="B35" i="1" s="1"/>
  <c r="A36" i="1" l="1"/>
  <c r="B36" i="1" s="1"/>
  <c r="G35" i="1"/>
  <c r="D35" i="1"/>
  <c r="F35" i="1" s="1"/>
  <c r="F34" i="1"/>
  <c r="H34" i="1" s="1"/>
  <c r="H35" i="1" l="1"/>
  <c r="D36" i="1"/>
  <c r="A37" i="1"/>
  <c r="B37" i="1" s="1"/>
  <c r="E36" i="1"/>
  <c r="G36" i="1"/>
  <c r="F36" i="1" l="1"/>
  <c r="H36" i="1" s="1"/>
  <c r="A38" i="1"/>
  <c r="B38" i="1" s="1"/>
  <c r="G37" i="1"/>
  <c r="E37" i="1"/>
  <c r="D37" i="1"/>
  <c r="F37" i="1" l="1"/>
  <c r="H37" i="1" s="1"/>
  <c r="D38" i="1"/>
  <c r="A39" i="1"/>
  <c r="B39" i="1" s="1"/>
  <c r="G38" i="1"/>
  <c r="E38" i="1"/>
  <c r="F38" i="1" l="1"/>
  <c r="H38" i="1" s="1"/>
  <c r="G39" i="1"/>
  <c r="E39" i="1"/>
  <c r="D39" i="1"/>
  <c r="A40" i="1"/>
  <c r="B40" i="1" s="1"/>
  <c r="A41" i="1" l="1"/>
  <c r="B41" i="1" s="1"/>
  <c r="G40" i="1"/>
  <c r="E40" i="1"/>
  <c r="D40" i="1"/>
  <c r="F39" i="1"/>
  <c r="H39" i="1" s="1"/>
  <c r="F40" i="1" l="1"/>
  <c r="H40" i="1" s="1"/>
  <c r="E41" i="1"/>
  <c r="D41" i="1"/>
  <c r="G41" i="1"/>
  <c r="A42" i="1"/>
  <c r="B42" i="1" s="1"/>
  <c r="A43" i="1" l="1"/>
  <c r="B43" i="1" s="1"/>
  <c r="G42" i="1"/>
  <c r="E42" i="1"/>
  <c r="F42" i="1" s="1"/>
  <c r="F41" i="1"/>
  <c r="H41" i="1" s="1"/>
  <c r="H42" i="1" l="1"/>
  <c r="E43" i="1"/>
  <c r="F43" i="1" s="1"/>
  <c r="A44" i="1"/>
  <c r="B44" i="1" s="1"/>
  <c r="G43" i="1"/>
  <c r="H43" i="1" l="1"/>
  <c r="A45" i="1"/>
  <c r="B45" i="1" s="1"/>
  <c r="G44" i="1"/>
  <c r="E44" i="1"/>
  <c r="F44" i="1" s="1"/>
  <c r="H44" i="1" l="1"/>
  <c r="A46" i="1"/>
  <c r="B46" i="1" s="1"/>
  <c r="E45" i="1"/>
  <c r="F45" i="1" s="1"/>
  <c r="G45" i="1"/>
  <c r="H45" i="1" l="1"/>
  <c r="G46" i="1"/>
  <c r="A47" i="1"/>
  <c r="B47" i="1" s="1"/>
  <c r="E46" i="1"/>
  <c r="F46" i="1" s="1"/>
  <c r="H46" i="1" l="1"/>
  <c r="A48" i="1"/>
  <c r="B48" i="1" s="1"/>
  <c r="G47" i="1"/>
  <c r="H47" i="1" s="1"/>
  <c r="A49" i="1" l="1"/>
  <c r="B49" i="1" s="1"/>
  <c r="G48" i="1"/>
  <c r="E48" i="1"/>
  <c r="F48" i="1" s="1"/>
  <c r="H48" i="1" l="1"/>
  <c r="G49" i="1"/>
  <c r="A50" i="1"/>
  <c r="B50" i="1" s="1"/>
  <c r="E49" i="1"/>
  <c r="F49" i="1" s="1"/>
  <c r="H49" i="1" l="1"/>
  <c r="A51" i="1"/>
  <c r="B51" i="1" s="1"/>
  <c r="G50" i="1"/>
  <c r="E50" i="1"/>
  <c r="F50" i="1" s="1"/>
  <c r="H50" i="1" l="1"/>
  <c r="A52" i="1"/>
  <c r="B52" i="1" s="1"/>
  <c r="G51" i="1"/>
  <c r="E51" i="1"/>
  <c r="F51" i="1" s="1"/>
  <c r="H51" i="1" l="1"/>
  <c r="G52" i="1"/>
  <c r="E52" i="1"/>
  <c r="F52" i="1" s="1"/>
  <c r="A53" i="1"/>
  <c r="B53" i="1" s="1"/>
  <c r="H52" i="1" l="1"/>
  <c r="G53" i="1"/>
  <c r="A54" i="1"/>
  <c r="B54" i="1" s="1"/>
  <c r="E53" i="1"/>
  <c r="F53" i="1" s="1"/>
  <c r="H53" i="1" l="1"/>
  <c r="A55" i="1"/>
  <c r="B55" i="1" s="1"/>
  <c r="G54" i="1"/>
  <c r="E54" i="1"/>
  <c r="F54" i="1" s="1"/>
  <c r="H54" i="1" l="1"/>
  <c r="G55" i="1"/>
  <c r="E55" i="1"/>
  <c r="F55" i="1" s="1"/>
  <c r="A56" i="1"/>
  <c r="B56" i="1" s="1"/>
  <c r="H55" i="1" l="1"/>
  <c r="A57" i="1"/>
  <c r="B57" i="1" s="1"/>
  <c r="G56" i="1"/>
  <c r="E56" i="1"/>
  <c r="F56" i="1" s="1"/>
  <c r="H56" i="1" l="1"/>
  <c r="G57" i="1"/>
  <c r="A58" i="1"/>
  <c r="B58" i="1" s="1"/>
  <c r="E57" i="1"/>
  <c r="F57" i="1" s="1"/>
  <c r="H57" i="1" l="1"/>
  <c r="E58" i="1"/>
  <c r="F58" i="1" s="1"/>
  <c r="G58" i="1"/>
  <c r="A59" i="1"/>
  <c r="B59" i="1" s="1"/>
  <c r="H58" i="1" l="1"/>
  <c r="G59" i="1"/>
  <c r="H59" i="1" s="1"/>
  <c r="A60" i="1"/>
  <c r="B60" i="1" s="1"/>
  <c r="A61" i="1" l="1"/>
  <c r="B61" i="1" s="1"/>
  <c r="G60" i="1"/>
  <c r="E60" i="1"/>
  <c r="F60" i="1" s="1"/>
  <c r="H60" i="1" l="1"/>
  <c r="G61" i="1"/>
  <c r="E61" i="1"/>
  <c r="F61" i="1" s="1"/>
  <c r="A62" i="1"/>
  <c r="B62" i="1" s="1"/>
  <c r="H61" i="1" l="1"/>
  <c r="A63" i="1"/>
  <c r="B63" i="1" s="1"/>
  <c r="G62" i="1"/>
  <c r="E62" i="1"/>
  <c r="F62" i="1" s="1"/>
  <c r="H62" i="1" l="1"/>
  <c r="G63" i="1"/>
  <c r="E63" i="1"/>
  <c r="F63" i="1" s="1"/>
  <c r="A64" i="1"/>
  <c r="B64" i="1" s="1"/>
  <c r="H63" i="1" l="1"/>
  <c r="A65" i="1"/>
  <c r="B65" i="1" s="1"/>
  <c r="G64" i="1"/>
  <c r="E64" i="1"/>
  <c r="F64" i="1" s="1"/>
  <c r="H64" i="1" l="1"/>
  <c r="G65" i="1"/>
  <c r="E65" i="1"/>
  <c r="F65" i="1" s="1"/>
  <c r="A66" i="1"/>
  <c r="B66" i="1" s="1"/>
  <c r="H65" i="1" l="1"/>
  <c r="A67" i="1"/>
  <c r="B67" i="1" s="1"/>
  <c r="E66" i="1"/>
  <c r="F66" i="1" s="1"/>
  <c r="G66" i="1"/>
  <c r="H66" i="1" l="1"/>
  <c r="G67" i="1"/>
  <c r="A68" i="1"/>
  <c r="B68" i="1" s="1"/>
  <c r="E67" i="1"/>
  <c r="F67" i="1" s="1"/>
  <c r="H67" i="1" l="1"/>
  <c r="A69" i="1"/>
  <c r="B69" i="1" s="1"/>
  <c r="E68" i="1"/>
  <c r="F68" i="1" s="1"/>
  <c r="G68" i="1"/>
  <c r="H68" i="1" l="1"/>
  <c r="G69" i="1"/>
  <c r="A70" i="1"/>
  <c r="B70" i="1" s="1"/>
  <c r="E69" i="1"/>
  <c r="F69" i="1" s="1"/>
  <c r="H69" i="1" l="1"/>
  <c r="A71" i="1"/>
  <c r="B71" i="1" s="1"/>
  <c r="E70" i="1"/>
  <c r="F70" i="1" s="1"/>
  <c r="G70" i="1"/>
  <c r="H70" i="1" l="1"/>
  <c r="G71" i="1"/>
  <c r="H71" i="1" s="1"/>
  <c r="A72" i="1"/>
  <c r="B72" i="1" s="1"/>
  <c r="A73" i="1" l="1"/>
  <c r="B73" i="1" s="1"/>
  <c r="G72" i="1"/>
  <c r="E72" i="1"/>
  <c r="F72" i="1" s="1"/>
  <c r="H72" i="1" l="1"/>
  <c r="G73" i="1"/>
  <c r="E73" i="1"/>
  <c r="F73" i="1" s="1"/>
  <c r="A74" i="1"/>
  <c r="B74" i="1" s="1"/>
  <c r="H73" i="1" l="1"/>
  <c r="A75" i="1"/>
  <c r="B75" i="1" s="1"/>
  <c r="G74" i="1"/>
  <c r="E74" i="1"/>
  <c r="F74" i="1" s="1"/>
  <c r="H74" i="1" l="1"/>
  <c r="G75" i="1"/>
  <c r="E75" i="1"/>
  <c r="F75" i="1" s="1"/>
  <c r="A76" i="1"/>
  <c r="B76" i="1" s="1"/>
  <c r="H75" i="1" l="1"/>
  <c r="A77" i="1"/>
  <c r="B77" i="1" s="1"/>
  <c r="G76" i="1"/>
  <c r="E76" i="1"/>
  <c r="F76" i="1" s="1"/>
  <c r="H76" i="1" l="1"/>
  <c r="G77" i="1"/>
  <c r="E77" i="1"/>
  <c r="F77" i="1" s="1"/>
  <c r="A78" i="1"/>
  <c r="B78" i="1" s="1"/>
  <c r="H77" i="1" l="1"/>
  <c r="A79" i="1"/>
  <c r="B79" i="1" s="1"/>
  <c r="E78" i="1"/>
  <c r="F78" i="1" s="1"/>
  <c r="G78" i="1"/>
  <c r="H78" i="1" l="1"/>
  <c r="G79" i="1"/>
  <c r="A80" i="1"/>
  <c r="B80" i="1" s="1"/>
  <c r="E79" i="1"/>
  <c r="F79" i="1" s="1"/>
  <c r="H79" i="1" l="1"/>
  <c r="A81" i="1"/>
  <c r="B81" i="1" s="1"/>
  <c r="E80" i="1"/>
  <c r="F80" i="1" s="1"/>
  <c r="G80" i="1"/>
  <c r="H80" i="1" l="1"/>
  <c r="G81" i="1"/>
  <c r="A82" i="1"/>
  <c r="B82" i="1" s="1"/>
  <c r="E81" i="1"/>
  <c r="F81" i="1" s="1"/>
  <c r="H81" i="1" l="1"/>
  <c r="A83" i="1"/>
  <c r="B83" i="1" s="1"/>
  <c r="E82" i="1"/>
  <c r="F82" i="1" s="1"/>
  <c r="G82" i="1"/>
  <c r="H82" i="1" l="1"/>
  <c r="G83" i="1"/>
  <c r="H83" i="1" s="1"/>
  <c r="A84" i="1"/>
  <c r="B84" i="1" s="1"/>
  <c r="A85" i="1" l="1"/>
  <c r="B85" i="1" s="1"/>
  <c r="G84" i="1"/>
  <c r="E84" i="1"/>
  <c r="F84" i="1" s="1"/>
  <c r="H84" i="1" l="1"/>
  <c r="G85" i="1"/>
  <c r="E85" i="1"/>
  <c r="F85" i="1" s="1"/>
  <c r="A86" i="1"/>
  <c r="B86" i="1" s="1"/>
  <c r="H85" i="1" l="1"/>
  <c r="A87" i="1"/>
  <c r="B87" i="1" s="1"/>
  <c r="G86" i="1"/>
  <c r="E86" i="1"/>
  <c r="F86" i="1" s="1"/>
  <c r="H86" i="1" l="1"/>
  <c r="G87" i="1"/>
  <c r="E87" i="1"/>
  <c r="F87" i="1" s="1"/>
  <c r="A88" i="1"/>
  <c r="B88" i="1" s="1"/>
  <c r="H87" i="1" l="1"/>
  <c r="A89" i="1"/>
  <c r="B89" i="1" s="1"/>
  <c r="G88" i="1"/>
  <c r="E88" i="1"/>
  <c r="F88" i="1" s="1"/>
  <c r="H88" i="1" l="1"/>
  <c r="G89" i="1"/>
  <c r="E89" i="1"/>
  <c r="F89" i="1" s="1"/>
  <c r="A90" i="1"/>
  <c r="B90" i="1" s="1"/>
  <c r="H89" i="1" l="1"/>
  <c r="A91" i="1"/>
  <c r="B91" i="1" s="1"/>
  <c r="E90" i="1"/>
  <c r="F90" i="1" s="1"/>
  <c r="G90" i="1"/>
  <c r="H90" i="1" l="1"/>
  <c r="G91" i="1"/>
  <c r="A92" i="1"/>
  <c r="B92" i="1" s="1"/>
  <c r="E91" i="1"/>
  <c r="F91" i="1" s="1"/>
  <c r="H91" i="1" l="1"/>
  <c r="A93" i="1"/>
  <c r="B93" i="1" s="1"/>
  <c r="E92" i="1"/>
  <c r="F92" i="1" s="1"/>
  <c r="G92" i="1"/>
  <c r="H92" i="1" l="1"/>
  <c r="G93" i="1"/>
  <c r="A94" i="1"/>
  <c r="B94" i="1" s="1"/>
  <c r="E93" i="1"/>
  <c r="F93" i="1" s="1"/>
  <c r="H93" i="1" l="1"/>
  <c r="A95" i="1"/>
  <c r="B95" i="1" s="1"/>
  <c r="E94" i="1"/>
  <c r="F94" i="1" s="1"/>
  <c r="G94" i="1"/>
  <c r="H94" i="1" l="1"/>
  <c r="G95" i="1"/>
  <c r="H95" i="1" s="1"/>
  <c r="A96" i="1"/>
  <c r="B96" i="1" s="1"/>
  <c r="A97" i="1" l="1"/>
  <c r="B97" i="1" s="1"/>
  <c r="G96" i="1"/>
  <c r="E96" i="1"/>
  <c r="F96" i="1" s="1"/>
  <c r="H96" i="1" l="1"/>
  <c r="G97" i="1"/>
  <c r="E97" i="1"/>
  <c r="F97" i="1" s="1"/>
  <c r="A98" i="1"/>
  <c r="B98" i="1" s="1"/>
  <c r="H97" i="1" l="1"/>
  <c r="A99" i="1"/>
  <c r="B99" i="1" s="1"/>
  <c r="G98" i="1"/>
  <c r="E98" i="1"/>
  <c r="F98" i="1" s="1"/>
  <c r="H98" i="1" l="1"/>
  <c r="G99" i="1"/>
  <c r="E99" i="1"/>
  <c r="F99" i="1" s="1"/>
  <c r="A100" i="1"/>
  <c r="B100" i="1" s="1"/>
  <c r="H99" i="1" l="1"/>
  <c r="A101" i="1"/>
  <c r="B101" i="1" s="1"/>
  <c r="G100" i="1"/>
  <c r="E100" i="1"/>
  <c r="F100" i="1" s="1"/>
  <c r="H100" i="1" l="1"/>
  <c r="G101" i="1"/>
  <c r="E101" i="1"/>
  <c r="F101" i="1" s="1"/>
  <c r="A102" i="1"/>
  <c r="B102" i="1" s="1"/>
  <c r="H101" i="1" l="1"/>
  <c r="A103" i="1"/>
  <c r="B103" i="1" s="1"/>
  <c r="E102" i="1"/>
  <c r="F102" i="1" s="1"/>
  <c r="G102" i="1"/>
  <c r="H102" i="1" l="1"/>
  <c r="G103" i="1"/>
  <c r="A104" i="1"/>
  <c r="B104" i="1" s="1"/>
  <c r="E103" i="1"/>
  <c r="F103" i="1" s="1"/>
  <c r="H103" i="1" l="1"/>
  <c r="A105" i="1"/>
  <c r="B105" i="1" s="1"/>
  <c r="E104" i="1"/>
  <c r="F104" i="1" s="1"/>
  <c r="G104" i="1"/>
  <c r="H104" i="1" l="1"/>
  <c r="G105" i="1"/>
  <c r="A106" i="1"/>
  <c r="B106" i="1" s="1"/>
  <c r="E105" i="1"/>
  <c r="F105" i="1" s="1"/>
  <c r="H105" i="1" l="1"/>
  <c r="A107" i="1"/>
  <c r="B107" i="1" s="1"/>
  <c r="E106" i="1"/>
  <c r="F106" i="1" s="1"/>
  <c r="G106" i="1"/>
  <c r="H106" i="1" l="1"/>
  <c r="G107" i="1"/>
  <c r="H107" i="1" s="1"/>
  <c r="A108" i="1"/>
  <c r="B108" i="1" s="1"/>
  <c r="A109" i="1" l="1"/>
  <c r="B109" i="1" s="1"/>
  <c r="G108" i="1"/>
  <c r="E108" i="1"/>
  <c r="F108" i="1" s="1"/>
  <c r="H108" i="1" l="1"/>
  <c r="G109" i="1"/>
  <c r="E109" i="1"/>
  <c r="F109" i="1" s="1"/>
  <c r="A110" i="1"/>
  <c r="B110" i="1" s="1"/>
  <c r="H109" i="1" l="1"/>
  <c r="A111" i="1"/>
  <c r="B111" i="1" s="1"/>
  <c r="G110" i="1"/>
  <c r="E110" i="1"/>
  <c r="F110" i="1" s="1"/>
  <c r="H110" i="1" l="1"/>
  <c r="G111" i="1"/>
  <c r="E111" i="1"/>
  <c r="F111" i="1" s="1"/>
  <c r="A112" i="1"/>
  <c r="B112" i="1" s="1"/>
  <c r="H111" i="1" l="1"/>
  <c r="A113" i="1"/>
  <c r="B113" i="1" s="1"/>
  <c r="G112" i="1"/>
  <c r="E112" i="1"/>
  <c r="F112" i="1" s="1"/>
  <c r="H112" i="1" l="1"/>
  <c r="G113" i="1"/>
  <c r="E113" i="1"/>
  <c r="F113" i="1" s="1"/>
  <c r="A114" i="1"/>
  <c r="B114" i="1" s="1"/>
  <c r="H113" i="1" l="1"/>
  <c r="A115" i="1"/>
  <c r="B115" i="1" s="1"/>
  <c r="E114" i="1"/>
  <c r="F114" i="1" s="1"/>
  <c r="G114" i="1"/>
  <c r="H114" i="1" l="1"/>
  <c r="G115" i="1"/>
  <c r="A116" i="1"/>
  <c r="B116" i="1" s="1"/>
  <c r="E115" i="1"/>
  <c r="F115" i="1" s="1"/>
  <c r="H115" i="1" l="1"/>
  <c r="A117" i="1"/>
  <c r="B117" i="1" s="1"/>
  <c r="E116" i="1"/>
  <c r="F116" i="1" s="1"/>
  <c r="G116" i="1"/>
  <c r="H116" i="1" l="1"/>
  <c r="G117" i="1"/>
  <c r="A118" i="1"/>
  <c r="B118" i="1" s="1"/>
  <c r="E117" i="1"/>
  <c r="F117" i="1" s="1"/>
  <c r="H117" i="1" l="1"/>
  <c r="A119" i="1"/>
  <c r="B119" i="1" s="1"/>
  <c r="E118" i="1"/>
  <c r="F118" i="1" s="1"/>
  <c r="G118" i="1"/>
  <c r="H118" i="1" l="1"/>
  <c r="G119" i="1"/>
  <c r="H119" i="1" s="1"/>
  <c r="A120" i="1"/>
  <c r="B120" i="1" s="1"/>
  <c r="A121" i="1" l="1"/>
  <c r="B121" i="1" s="1"/>
  <c r="G120" i="1"/>
  <c r="E120" i="1"/>
  <c r="F120" i="1" s="1"/>
  <c r="H120" i="1" l="1"/>
  <c r="G121" i="1"/>
  <c r="E121" i="1"/>
  <c r="F121" i="1" s="1"/>
  <c r="A122" i="1"/>
  <c r="B122" i="1" s="1"/>
  <c r="H121" i="1" l="1"/>
  <c r="A123" i="1"/>
  <c r="B123" i="1" s="1"/>
  <c r="G122" i="1"/>
  <c r="E122" i="1"/>
  <c r="F122" i="1" s="1"/>
  <c r="H122" i="1" l="1"/>
  <c r="G123" i="1"/>
  <c r="E123" i="1"/>
  <c r="F123" i="1" s="1"/>
  <c r="A124" i="1"/>
  <c r="B124" i="1" s="1"/>
  <c r="H123" i="1" l="1"/>
  <c r="A125" i="1"/>
  <c r="B125" i="1" s="1"/>
  <c r="G124" i="1"/>
  <c r="E124" i="1"/>
  <c r="F124" i="1" s="1"/>
  <c r="H124" i="1" l="1"/>
  <c r="G125" i="1"/>
  <c r="E125" i="1"/>
  <c r="F125" i="1" s="1"/>
  <c r="A126" i="1"/>
  <c r="B126" i="1" s="1"/>
  <c r="H125" i="1" l="1"/>
  <c r="A127" i="1"/>
  <c r="B127" i="1" s="1"/>
  <c r="G126" i="1"/>
  <c r="E126" i="1"/>
  <c r="F126" i="1" s="1"/>
  <c r="H126" i="1" l="1"/>
  <c r="G127" i="1"/>
  <c r="E127" i="1"/>
  <c r="F127" i="1" s="1"/>
  <c r="A128" i="1"/>
  <c r="B128" i="1" s="1"/>
  <c r="H127" i="1" l="1"/>
  <c r="A129" i="1"/>
  <c r="B129" i="1" s="1"/>
  <c r="G128" i="1"/>
  <c r="E128" i="1"/>
  <c r="F128" i="1" s="1"/>
  <c r="H128" i="1" l="1"/>
  <c r="G129" i="1"/>
  <c r="E129" i="1"/>
  <c r="F129" i="1" s="1"/>
  <c r="A130" i="1"/>
  <c r="B130" i="1" s="1"/>
  <c r="H129" i="1" l="1"/>
  <c r="A131" i="1"/>
  <c r="B131" i="1" s="1"/>
  <c r="G130" i="1"/>
  <c r="E130" i="1"/>
  <c r="F130" i="1" s="1"/>
  <c r="H130" i="1" l="1"/>
  <c r="G131" i="1"/>
  <c r="E131" i="1"/>
  <c r="F131" i="1" s="1"/>
  <c r="A132" i="1"/>
  <c r="B132" i="1" s="1"/>
  <c r="H131" i="1" l="1"/>
  <c r="A133" i="1"/>
  <c r="B133" i="1" s="1"/>
  <c r="G132" i="1"/>
  <c r="E132" i="1"/>
  <c r="F132" i="1" s="1"/>
  <c r="H132" i="1" l="1"/>
  <c r="G133" i="1"/>
  <c r="E133" i="1"/>
  <c r="F133" i="1" s="1"/>
  <c r="A134" i="1"/>
  <c r="B134" i="1" s="1"/>
  <c r="H133" i="1" l="1"/>
  <c r="A135" i="1"/>
  <c r="B135" i="1" s="1"/>
  <c r="G134" i="1"/>
  <c r="E134" i="1"/>
  <c r="F134" i="1" s="1"/>
  <c r="H134" i="1" l="1"/>
  <c r="G135" i="1"/>
  <c r="E135" i="1"/>
  <c r="F135" i="1" s="1"/>
  <c r="A136" i="1"/>
  <c r="B136" i="1" s="1"/>
  <c r="H135" i="1" l="1"/>
  <c r="A137" i="1"/>
  <c r="B137" i="1" s="1"/>
  <c r="G136" i="1"/>
  <c r="E136" i="1"/>
  <c r="F136" i="1" s="1"/>
  <c r="H136" i="1" l="1"/>
  <c r="G137" i="1"/>
  <c r="E137" i="1"/>
  <c r="F137" i="1" s="1"/>
  <c r="A138" i="1"/>
  <c r="B138" i="1" s="1"/>
  <c r="H137" i="1" l="1"/>
  <c r="B139" i="1"/>
  <c r="E138" i="1"/>
  <c r="F138" i="1" s="1"/>
  <c r="G138" i="1"/>
  <c r="H138" i="1" l="1"/>
  <c r="G139" i="1"/>
  <c r="E139" i="1"/>
  <c r="F139" i="1" s="1"/>
  <c r="A140" i="1"/>
  <c r="B140" i="1" s="1"/>
  <c r="A141" i="1" l="1"/>
  <c r="B141" i="1" s="1"/>
  <c r="E140" i="1"/>
  <c r="F140" i="1" s="1"/>
  <c r="G140" i="1"/>
  <c r="G141" i="1" l="1"/>
  <c r="E141" i="1"/>
  <c r="F141" i="1" s="1"/>
  <c r="A142" i="1"/>
  <c r="B142" i="1" s="1"/>
  <c r="A143" i="1" l="1"/>
  <c r="B143" i="1" s="1"/>
  <c r="E142" i="1"/>
  <c r="F142" i="1" s="1"/>
  <c r="G142" i="1"/>
  <c r="G143" i="1" l="1"/>
  <c r="F143" i="1"/>
  <c r="A144" i="1"/>
  <c r="B144" i="1" s="1"/>
  <c r="A145" i="1" l="1"/>
  <c r="B145" i="1" s="1"/>
  <c r="E144" i="1"/>
  <c r="F144" i="1" s="1"/>
  <c r="G144" i="1"/>
  <c r="G145" i="1" l="1"/>
  <c r="E145" i="1"/>
  <c r="F145" i="1" s="1"/>
  <c r="A146" i="1"/>
  <c r="B146" i="1" s="1"/>
  <c r="A147" i="1" l="1"/>
  <c r="B147" i="1" s="1"/>
  <c r="E146" i="1"/>
  <c r="F146" i="1" s="1"/>
  <c r="G146" i="1"/>
  <c r="E147" i="1" l="1"/>
  <c r="F147" i="1" s="1"/>
  <c r="A148" i="1"/>
  <c r="B148" i="1" s="1"/>
  <c r="A149" i="1" l="1"/>
  <c r="B149" i="1" s="1"/>
  <c r="E148" i="1"/>
  <c r="F148" i="1" s="1"/>
  <c r="G149" i="1" l="1"/>
  <c r="E149" i="1"/>
  <c r="F149" i="1" s="1"/>
  <c r="A150" i="1"/>
  <c r="B150" i="1" s="1"/>
  <c r="A151" i="1" l="1"/>
  <c r="B151" i="1" s="1"/>
  <c r="G150" i="1"/>
  <c r="E150" i="1"/>
  <c r="F150" i="1" s="1"/>
  <c r="H150" i="1" l="1"/>
  <c r="E151" i="1"/>
  <c r="F151" i="1" s="1"/>
  <c r="A152" i="1"/>
  <c r="B152" i="1" s="1"/>
  <c r="G151" i="1"/>
  <c r="H151" i="1" l="1"/>
  <c r="A153" i="1"/>
  <c r="B153" i="1" s="1"/>
  <c r="G152" i="1"/>
  <c r="E152" i="1"/>
  <c r="F152" i="1" s="1"/>
  <c r="H152" i="1" l="1"/>
  <c r="E153" i="1"/>
  <c r="F153" i="1" s="1"/>
  <c r="A154" i="1"/>
  <c r="B154" i="1" s="1"/>
  <c r="G153" i="1"/>
  <c r="H153" i="1" l="1"/>
  <c r="A155" i="1"/>
  <c r="B155" i="1" s="1"/>
  <c r="G154" i="1"/>
  <c r="E154" i="1"/>
  <c r="F154" i="1" s="1"/>
  <c r="H154" i="1" l="1"/>
  <c r="F155" i="1"/>
  <c r="G155" i="1"/>
  <c r="A156" i="1"/>
  <c r="B156" i="1" s="1"/>
  <c r="H155" i="1" l="1"/>
  <c r="A157" i="1"/>
  <c r="B157" i="1" s="1"/>
  <c r="G156" i="1"/>
  <c r="E156" i="1"/>
  <c r="F156" i="1" s="1"/>
  <c r="H156" i="1" l="1"/>
  <c r="E157" i="1"/>
  <c r="F157" i="1" s="1"/>
  <c r="A158" i="1"/>
  <c r="B158" i="1" s="1"/>
  <c r="G157" i="1"/>
  <c r="H157" i="1" l="1"/>
  <c r="A159" i="1"/>
  <c r="B159" i="1" s="1"/>
  <c r="G158" i="1"/>
  <c r="E158" i="1"/>
  <c r="F158" i="1" s="1"/>
  <c r="H158" i="1" l="1"/>
  <c r="E159" i="1"/>
  <c r="F159" i="1" s="1"/>
  <c r="A160" i="1"/>
  <c r="B160" i="1" s="1"/>
  <c r="G159" i="1"/>
  <c r="H159" i="1" l="1"/>
  <c r="A161" i="1"/>
  <c r="B161" i="1" s="1"/>
  <c r="G160" i="1"/>
  <c r="E160" i="1"/>
  <c r="F160" i="1" s="1"/>
  <c r="H160" i="1" l="1"/>
  <c r="E161" i="1"/>
  <c r="F161" i="1" s="1"/>
  <c r="A162" i="1"/>
  <c r="B162" i="1" s="1"/>
  <c r="G161" i="1"/>
  <c r="H161" i="1" l="1"/>
  <c r="A163" i="1"/>
  <c r="B163" i="1" s="1"/>
  <c r="G162" i="1"/>
  <c r="E162" i="1"/>
  <c r="F162" i="1" s="1"/>
  <c r="H162" i="1" l="1"/>
  <c r="E163" i="1"/>
  <c r="F163" i="1" s="1"/>
  <c r="A164" i="1"/>
  <c r="B164" i="1" s="1"/>
  <c r="G163" i="1"/>
  <c r="A165" i="1" l="1"/>
  <c r="B165" i="1" s="1"/>
  <c r="G164" i="1"/>
  <c r="E164" i="1"/>
  <c r="F164" i="1" s="1"/>
  <c r="H163" i="1"/>
  <c r="H164" i="1" l="1"/>
  <c r="E165" i="1"/>
  <c r="F165" i="1" s="1"/>
  <c r="A166" i="1"/>
  <c r="B166" i="1" s="1"/>
  <c r="G165" i="1"/>
  <c r="H165" i="1" l="1"/>
  <c r="A167" i="1"/>
  <c r="B167" i="1" s="1"/>
  <c r="G166" i="1"/>
  <c r="E166" i="1"/>
  <c r="F166" i="1" s="1"/>
  <c r="H166" i="1" l="1"/>
  <c r="F167" i="1"/>
  <c r="A168" i="1"/>
  <c r="B168" i="1" s="1"/>
  <c r="G167" i="1"/>
  <c r="H167" i="1" l="1"/>
  <c r="A169" i="1"/>
  <c r="B169" i="1" s="1"/>
  <c r="G168" i="1"/>
  <c r="E168" i="1"/>
  <c r="F168" i="1" s="1"/>
  <c r="H168" i="1" l="1"/>
  <c r="E169" i="1"/>
  <c r="F169" i="1" s="1"/>
  <c r="A170" i="1"/>
  <c r="B170" i="1" s="1"/>
  <c r="G169" i="1"/>
  <c r="H169" i="1" l="1"/>
  <c r="A171" i="1"/>
  <c r="B171" i="1" s="1"/>
  <c r="G170" i="1"/>
  <c r="E170" i="1"/>
  <c r="F170" i="1" s="1"/>
  <c r="H170" i="1" l="1"/>
  <c r="E171" i="1"/>
  <c r="F171" i="1" s="1"/>
  <c r="A172" i="1"/>
  <c r="B172" i="1" s="1"/>
  <c r="G171" i="1"/>
  <c r="A173" i="1" l="1"/>
  <c r="B173" i="1" s="1"/>
  <c r="G172" i="1"/>
  <c r="E172" i="1"/>
  <c r="F172" i="1" s="1"/>
  <c r="H171" i="1"/>
  <c r="H172" i="1" l="1"/>
  <c r="E173" i="1"/>
  <c r="F173" i="1" s="1"/>
  <c r="A174" i="1"/>
  <c r="B174" i="1" s="1"/>
  <c r="G173" i="1"/>
  <c r="H173" i="1" l="1"/>
  <c r="A175" i="1"/>
  <c r="B175" i="1" s="1"/>
  <c r="G174" i="1"/>
  <c r="E174" i="1"/>
  <c r="F174" i="1" s="1"/>
  <c r="H174" i="1" l="1"/>
  <c r="A176" i="1"/>
  <c r="B176" i="1" s="1"/>
  <c r="G175" i="1"/>
  <c r="E175" i="1"/>
  <c r="F175" i="1" s="1"/>
  <c r="H175" i="1" l="1"/>
  <c r="A177" i="1"/>
  <c r="B177" i="1" s="1"/>
  <c r="G176" i="1"/>
  <c r="E176" i="1"/>
  <c r="F176" i="1" s="1"/>
  <c r="H176" i="1" l="1"/>
  <c r="A178" i="1"/>
  <c r="B178" i="1" s="1"/>
  <c r="G177" i="1"/>
  <c r="E177" i="1"/>
  <c r="F177" i="1" s="1"/>
  <c r="H177" i="1" l="1"/>
  <c r="A179" i="1"/>
  <c r="B179" i="1" s="1"/>
  <c r="G178" i="1"/>
  <c r="E178" i="1"/>
  <c r="F178" i="1" s="1"/>
  <c r="H178" i="1" l="1"/>
  <c r="A180" i="1"/>
  <c r="B180" i="1" s="1"/>
  <c r="G179" i="1"/>
  <c r="F179" i="1"/>
  <c r="H179" i="1" l="1"/>
  <c r="A181" i="1"/>
  <c r="B181" i="1" s="1"/>
  <c r="G180" i="1"/>
  <c r="E180" i="1"/>
  <c r="F180" i="1" s="1"/>
  <c r="H180" i="1" l="1"/>
  <c r="A182" i="1"/>
  <c r="B182" i="1" s="1"/>
  <c r="G181" i="1"/>
  <c r="E181" i="1"/>
  <c r="F181" i="1" s="1"/>
  <c r="H181" i="1" l="1"/>
  <c r="A183" i="1"/>
  <c r="B183" i="1" s="1"/>
  <c r="G182" i="1"/>
  <c r="E182" i="1"/>
  <c r="F182" i="1" s="1"/>
  <c r="H182" i="1" s="1"/>
  <c r="A184" i="1" l="1"/>
  <c r="B184" i="1" s="1"/>
  <c r="E183" i="1"/>
  <c r="F183" i="1" s="1"/>
  <c r="G183" i="1"/>
  <c r="H183" i="1" l="1"/>
  <c r="A185" i="1"/>
  <c r="B185" i="1" s="1"/>
  <c r="G184" i="1"/>
  <c r="E184" i="1"/>
  <c r="F184" i="1" s="1"/>
  <c r="H184" i="1" l="1"/>
  <c r="A186" i="1"/>
  <c r="B186" i="1" s="1"/>
  <c r="E185" i="1"/>
  <c r="F185" i="1" s="1"/>
  <c r="G185" i="1"/>
  <c r="H185" i="1" l="1"/>
  <c r="A187" i="1"/>
  <c r="B187" i="1" s="1"/>
  <c r="G186" i="1"/>
  <c r="E186" i="1"/>
  <c r="F186" i="1" s="1"/>
  <c r="H186" i="1" l="1"/>
  <c r="A188" i="1"/>
  <c r="B188" i="1" s="1"/>
  <c r="G187" i="1"/>
  <c r="E187" i="1"/>
  <c r="F187" i="1" s="1"/>
  <c r="H187" i="1" l="1"/>
  <c r="A189" i="1"/>
  <c r="B189" i="1" s="1"/>
  <c r="G188" i="1"/>
  <c r="E188" i="1"/>
  <c r="F188" i="1" s="1"/>
  <c r="H188" i="1" l="1"/>
  <c r="A190" i="1"/>
  <c r="B190" i="1" s="1"/>
  <c r="G189" i="1"/>
  <c r="E189" i="1"/>
  <c r="F189" i="1" s="1"/>
  <c r="H189" i="1" l="1"/>
  <c r="A191" i="1"/>
  <c r="B191" i="1" s="1"/>
  <c r="G190" i="1"/>
  <c r="E190" i="1"/>
  <c r="F190" i="1" s="1"/>
  <c r="H190" i="1" l="1"/>
  <c r="A192" i="1"/>
  <c r="B192" i="1" s="1"/>
  <c r="G191" i="1"/>
  <c r="F191" i="1"/>
  <c r="H191" i="1" l="1"/>
  <c r="A193" i="1"/>
  <c r="B193" i="1" s="1"/>
  <c r="G192" i="1"/>
  <c r="E192" i="1"/>
  <c r="F192" i="1" s="1"/>
  <c r="H192" i="1" l="1"/>
  <c r="A194" i="1"/>
  <c r="B194" i="1" s="1"/>
  <c r="G193" i="1"/>
  <c r="E193" i="1"/>
  <c r="F193" i="1" s="1"/>
  <c r="H193" i="1" l="1"/>
  <c r="A195" i="1"/>
  <c r="B195" i="1" s="1"/>
  <c r="G194" i="1"/>
  <c r="E194" i="1"/>
  <c r="F194" i="1" s="1"/>
  <c r="H194" i="1" l="1"/>
  <c r="A196" i="1"/>
  <c r="B196" i="1" s="1"/>
  <c r="G195" i="1"/>
  <c r="E195" i="1"/>
  <c r="F195" i="1" s="1"/>
  <c r="H195" i="1" l="1"/>
  <c r="A197" i="1"/>
  <c r="B197" i="1" s="1"/>
  <c r="G196" i="1"/>
  <c r="E196" i="1"/>
  <c r="F196" i="1" s="1"/>
  <c r="H196" i="1" l="1"/>
  <c r="A198" i="1"/>
  <c r="B198" i="1" s="1"/>
  <c r="G197" i="1"/>
  <c r="E197" i="1"/>
  <c r="F197" i="1" s="1"/>
  <c r="H197" i="1" l="1"/>
  <c r="G198" i="1"/>
  <c r="E198" i="1"/>
  <c r="F198" i="1" s="1"/>
  <c r="A199" i="1"/>
  <c r="B199" i="1" s="1"/>
  <c r="A200" i="1" s="1"/>
  <c r="H198" i="1" l="1"/>
  <c r="B200" i="1"/>
  <c r="G199" i="1"/>
  <c r="E199" i="1"/>
  <c r="F199" i="1" s="1"/>
  <c r="H199" i="1" l="1"/>
  <c r="G200" i="1"/>
  <c r="E200" i="1"/>
  <c r="F200" i="1" s="1"/>
  <c r="A201" i="1"/>
  <c r="B201" i="1" s="1"/>
  <c r="H200" i="1" l="1"/>
  <c r="A202" i="1"/>
  <c r="B202" i="1" s="1"/>
  <c r="G201" i="1"/>
  <c r="E201" i="1"/>
  <c r="F201" i="1" s="1"/>
  <c r="H201" i="1" l="1"/>
  <c r="G202" i="1"/>
  <c r="E202" i="1"/>
  <c r="F202" i="1" s="1"/>
  <c r="A203" i="1"/>
  <c r="B203" i="1" s="1"/>
  <c r="H202" i="1" l="1"/>
  <c r="A204" i="1"/>
  <c r="B204" i="1" s="1"/>
  <c r="G203" i="1"/>
  <c r="F203" i="1"/>
  <c r="H203" i="1" l="1"/>
  <c r="G204" i="1"/>
  <c r="E204" i="1"/>
  <c r="F204" i="1" s="1"/>
  <c r="A205" i="1"/>
  <c r="B205" i="1" s="1"/>
  <c r="H204" i="1" l="1"/>
  <c r="A206" i="1"/>
  <c r="B206" i="1" s="1"/>
  <c r="G205" i="1"/>
  <c r="E205" i="1"/>
  <c r="F205" i="1" s="1"/>
  <c r="H205" i="1" l="1"/>
  <c r="G206" i="1"/>
  <c r="E206" i="1"/>
  <c r="F206" i="1" s="1"/>
  <c r="A207" i="1"/>
  <c r="B207" i="1" s="1"/>
  <c r="H206" i="1" l="1"/>
  <c r="A208" i="1"/>
  <c r="B208" i="1" s="1"/>
  <c r="G207" i="1"/>
  <c r="E207" i="1"/>
  <c r="F207" i="1" s="1"/>
  <c r="H207" i="1" l="1"/>
  <c r="G208" i="1"/>
  <c r="E208" i="1"/>
  <c r="F208" i="1" s="1"/>
  <c r="A209" i="1"/>
  <c r="B209" i="1" s="1"/>
  <c r="H208" i="1" l="1"/>
  <c r="A210" i="1"/>
  <c r="B210" i="1" s="1"/>
  <c r="G209" i="1"/>
  <c r="E209" i="1"/>
  <c r="F209" i="1" s="1"/>
  <c r="H209" i="1" l="1"/>
  <c r="G210" i="1"/>
  <c r="E210" i="1"/>
  <c r="A211" i="1"/>
  <c r="B211" i="1" s="1"/>
  <c r="G211" i="1" s="1"/>
  <c r="H210" i="1" l="1"/>
  <c r="A212" i="1"/>
  <c r="B212" i="1" s="1"/>
  <c r="G212" i="1" s="1"/>
  <c r="E211" i="1"/>
  <c r="H211" i="1" l="1"/>
  <c r="E212" i="1"/>
  <c r="A213" i="1"/>
  <c r="B213" i="1" s="1"/>
  <c r="G213" i="1" s="1"/>
  <c r="H212" i="1" l="1"/>
  <c r="A214" i="1"/>
  <c r="B214" i="1" s="1"/>
  <c r="G214" i="1" s="1"/>
  <c r="E213" i="1"/>
  <c r="H213" i="1" l="1"/>
  <c r="E214" i="1"/>
  <c r="A215" i="1"/>
  <c r="B215" i="1" s="1"/>
  <c r="G215" i="1" s="1"/>
  <c r="H214" i="1" l="1"/>
  <c r="H215" i="1" l="1"/>
  <c r="F232" i="1"/>
  <c r="F233" i="1" l="1"/>
  <c r="F234" i="1" s="1"/>
</calcChain>
</file>

<file path=xl/sharedStrings.xml><?xml version="1.0" encoding="utf-8"?>
<sst xmlns="http://schemas.openxmlformats.org/spreadsheetml/2006/main" count="32" uniqueCount="30">
  <si>
    <t>INTERES MORATORIOS A APLICAR</t>
  </si>
  <si>
    <t>Mes:</t>
  </si>
  <si>
    <t>Julio de 2025</t>
  </si>
  <si>
    <t xml:space="preserve">Interés Corriente anual: </t>
  </si>
  <si>
    <t>Interés de mora anual:</t>
  </si>
  <si>
    <t>Interés de mora mensual:</t>
  </si>
  <si>
    <t xml:space="preserve"> Nota: El cálculo técnico de la tasa mensual debe ser ((1 + interés de mora anual) elevado a la 1/12) - 1.  </t>
  </si>
  <si>
    <t>FECHAS DETERMINANTES DEL CÁLCULO</t>
  </si>
  <si>
    <t>Deben mesadas desde:</t>
  </si>
  <si>
    <t>Deben mesadas hasta:</t>
  </si>
  <si>
    <t>Se liquidan intereses a partir del 07/11/2018, esto es, 2 meses despues de la solicitud de reconocimiento de la prestación elevada por la actora a la ARL.</t>
  </si>
  <si>
    <t>Deben intereses de mora desde:</t>
  </si>
  <si>
    <t>Deben intereses de mora hasta:</t>
  </si>
  <si>
    <t>MESADAS ADEUDADAS CON INTERES MORATORIO</t>
  </si>
  <si>
    <t>PERIODO</t>
  </si>
  <si>
    <t>Mesada</t>
  </si>
  <si>
    <t xml:space="preserve">Número de </t>
  </si>
  <si>
    <t>Deuda total</t>
  </si>
  <si>
    <t xml:space="preserve">Días </t>
  </si>
  <si>
    <t>Deuda</t>
  </si>
  <si>
    <t>Inicio</t>
  </si>
  <si>
    <t>Final</t>
  </si>
  <si>
    <t>adeudada</t>
  </si>
  <si>
    <t>mesadas</t>
  </si>
  <si>
    <t>mora</t>
  </si>
  <si>
    <t>Totales</t>
  </si>
  <si>
    <t xml:space="preserve">LIQUIDACION </t>
  </si>
  <si>
    <t>Retroactivo periodo 15/02/2018 al 31/07/2025</t>
  </si>
  <si>
    <t>Intereses moratorios periodo 07/11/2018 al 31/07/2025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</si>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</sst>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* #,##0_);_(* \(#,##0\);_(* &quot;-&quot;??_);_(@_)"/>
    <numFmt numFmtId="167" formatCode="_(* #,##0.0000000_);_(* \(#,##0.0000000\);_(* &quot;-&quot;??_);_(@_)"/>
    <numFmt numFmtId="168" formatCode="_ * #,##0.00_ ;_ * \-#,##0.00_ ;_ * &quot;-&quot;??_ ;_ @_ "/>
    <numFmt numFmtId="169" formatCode="0.000%"/>
    <numFmt numFmtId="170" formatCode="0.00000%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9"/>
      <color indexed="8"/>
      <name val="Aptos Narrow"/>
      <family val="2"/>
    </font>
    <font>
      <sz val="10"/>
      <color theme="1"/>
      <name val="Aptos Narrow"/>
      <family val="2"/>
    </font>
    <font>
      <b/>
      <u val="singleAccounting"/>
      <sz val="10"/>
      <color theme="1"/>
      <name val="Aptos Narrow"/>
      <family val="2"/>
    </font>
    <font>
      <b/>
      <sz val="10"/>
      <color theme="1"/>
      <name val="Aptos Narrow"/>
      <family val="2"/>
    </font>
    <font>
      <sz val="10"/>
      <color indexed="8"/>
      <name val="Aptos Narrow"/>
      <family val="2"/>
    </font>
    <font>
      <b/>
      <sz val="10"/>
      <color indexed="8"/>
      <name val="Aptos Narrow"/>
      <family val="2"/>
    </font>
    <font>
      <b/>
      <i/>
      <sz val="10"/>
      <color indexed="8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6" fillId="0" borderId="0" xfId="0" applyFont="1"/>
    <xf numFmtId="166" fontId="9" fillId="0" borderId="0" xfId="1" applyNumberFormat="1" applyFont="1" applyBorder="1" applyAlignment="1">
      <alignment horizontal="center"/>
    </xf>
    <xf numFmtId="165" fontId="9" fillId="0" borderId="0" xfId="1" applyFont="1" applyBorder="1" applyAlignment="1"/>
    <xf numFmtId="165" fontId="9" fillId="0" borderId="0" xfId="1" applyFont="1" applyFill="1" applyBorder="1"/>
    <xf numFmtId="167" fontId="9" fillId="0" borderId="0" xfId="1" applyNumberFormat="1" applyFont="1" applyBorder="1" applyAlignment="1"/>
    <xf numFmtId="166" fontId="9" fillId="0" borderId="0" xfId="1" applyNumberFormat="1" applyFont="1" applyBorder="1" applyAlignment="1"/>
    <xf numFmtId="166" fontId="9" fillId="0" borderId="2" xfId="1" applyNumberFormat="1" applyFont="1" applyBorder="1" applyAlignment="1"/>
    <xf numFmtId="166" fontId="6" fillId="0" borderId="3" xfId="1" applyNumberFormat="1" applyFont="1" applyBorder="1" applyAlignment="1">
      <alignment horizontal="left"/>
    </xf>
    <xf numFmtId="167" fontId="9" fillId="0" borderId="3" xfId="1" applyNumberFormat="1" applyFont="1" applyBorder="1" applyAlignment="1"/>
    <xf numFmtId="166" fontId="9" fillId="0" borderId="3" xfId="1" applyNumberFormat="1" applyFont="1" applyBorder="1" applyAlignment="1"/>
    <xf numFmtId="165" fontId="9" fillId="0" borderId="4" xfId="1" applyFont="1" applyBorder="1" applyAlignment="1"/>
    <xf numFmtId="166" fontId="9" fillId="0" borderId="5" xfId="1" applyNumberFormat="1" applyFont="1" applyBorder="1" applyAlignment="1"/>
    <xf numFmtId="169" fontId="9" fillId="0" borderId="0" xfId="3" applyNumberFormat="1" applyFont="1" applyBorder="1" applyAlignment="1"/>
    <xf numFmtId="165" fontId="9" fillId="0" borderId="6" xfId="1" applyFont="1" applyBorder="1" applyAlignment="1"/>
    <xf numFmtId="170" fontId="9" fillId="0" borderId="0" xfId="1" applyNumberFormat="1" applyFont="1" applyBorder="1" applyAlignment="1"/>
    <xf numFmtId="166" fontId="6" fillId="0" borderId="0" xfId="1" applyNumberFormat="1" applyFont="1" applyBorder="1" applyAlignment="1">
      <alignment horizontal="left"/>
    </xf>
    <xf numFmtId="166" fontId="9" fillId="0" borderId="7" xfId="1" applyNumberFormat="1" applyFont="1" applyBorder="1" applyAlignment="1"/>
    <xf numFmtId="167" fontId="9" fillId="0" borderId="8" xfId="1" applyNumberFormat="1" applyFont="1" applyBorder="1" applyAlignment="1"/>
    <xf numFmtId="165" fontId="9" fillId="0" borderId="8" xfId="1" applyFont="1" applyBorder="1" applyAlignment="1"/>
    <xf numFmtId="166" fontId="9" fillId="0" borderId="8" xfId="1" applyNumberFormat="1" applyFont="1" applyBorder="1" applyAlignment="1">
      <alignment horizontal="center"/>
    </xf>
    <xf numFmtId="166" fontId="9" fillId="0" borderId="8" xfId="1" applyNumberFormat="1" applyFont="1" applyBorder="1" applyAlignment="1"/>
    <xf numFmtId="165" fontId="9" fillId="0" borderId="9" xfId="1" applyFont="1" applyBorder="1" applyAlignment="1"/>
    <xf numFmtId="0" fontId="10" fillId="0" borderId="0" xfId="1" applyNumberFormat="1" applyFont="1" applyBorder="1" applyAlignment="1"/>
    <xf numFmtId="165" fontId="9" fillId="0" borderId="2" xfId="1" applyFont="1" applyFill="1" applyBorder="1"/>
    <xf numFmtId="165" fontId="9" fillId="0" borderId="3" xfId="1" applyFont="1" applyFill="1" applyBorder="1"/>
    <xf numFmtId="14" fontId="9" fillId="0" borderId="4" xfId="1" applyNumberFormat="1" applyFont="1" applyFill="1" applyBorder="1"/>
    <xf numFmtId="165" fontId="9" fillId="0" borderId="5" xfId="1" applyFont="1" applyFill="1" applyBorder="1"/>
    <xf numFmtId="14" fontId="9" fillId="0" borderId="6" xfId="1" applyNumberFormat="1" applyFont="1" applyFill="1" applyBorder="1"/>
    <xf numFmtId="165" fontId="9" fillId="0" borderId="7" xfId="1" applyFont="1" applyFill="1" applyBorder="1"/>
    <xf numFmtId="165" fontId="9" fillId="0" borderId="8" xfId="1" applyFont="1" applyFill="1" applyBorder="1"/>
    <xf numFmtId="14" fontId="9" fillId="0" borderId="9" xfId="1" applyNumberFormat="1" applyFont="1" applyFill="1" applyBorder="1"/>
    <xf numFmtId="0" fontId="11" fillId="0" borderId="1" xfId="0" applyFont="1" applyBorder="1" applyAlignment="1">
      <alignment horizontal="center"/>
    </xf>
    <xf numFmtId="14" fontId="6" fillId="0" borderId="1" xfId="0" applyNumberFormat="1" applyFont="1" applyBorder="1"/>
    <xf numFmtId="43" fontId="6" fillId="0" borderId="1" xfId="1" applyNumberFormat="1" applyFont="1" applyBorder="1"/>
    <xf numFmtId="165" fontId="9" fillId="0" borderId="1" xfId="1" applyFont="1" applyBorder="1"/>
    <xf numFmtId="43" fontId="6" fillId="0" borderId="1" xfId="1" applyNumberFormat="1" applyFont="1" applyBorder="1" applyAlignment="1">
      <alignment horizontal="left" indent="1"/>
    </xf>
    <xf numFmtId="166" fontId="9" fillId="0" borderId="1" xfId="1" applyNumberFormat="1" applyFont="1" applyBorder="1"/>
    <xf numFmtId="43" fontId="9" fillId="0" borderId="1" xfId="1" applyNumberFormat="1" applyFont="1" applyBorder="1"/>
    <xf numFmtId="0" fontId="10" fillId="0" borderId="0" xfId="0" applyFont="1"/>
    <xf numFmtId="166" fontId="8" fillId="0" borderId="0" xfId="0" applyNumberFormat="1" applyFont="1"/>
    <xf numFmtId="165" fontId="6" fillId="0" borderId="0" xfId="0" applyNumberFormat="1" applyFont="1"/>
    <xf numFmtId="164" fontId="6" fillId="0" borderId="1" xfId="4" applyFont="1" applyBorder="1"/>
    <xf numFmtId="164" fontId="8" fillId="2" borderId="1" xfId="4" applyFont="1" applyFill="1" applyBorder="1"/>
    <xf numFmtId="10" fontId="11" fillId="0" borderId="1" xfId="0" applyNumberFormat="1" applyFont="1" applyBorder="1" applyAlignment="1">
      <alignment horizontal="center"/>
    </xf>
    <xf numFmtId="165" fontId="11" fillId="0" borderId="1" xfId="1" applyFont="1" applyBorder="1" applyAlignment="1">
      <alignment horizontal="center"/>
    </xf>
    <xf numFmtId="166" fontId="11" fillId="0" borderId="1" xfId="1" applyNumberFormat="1" applyFont="1" applyFill="1" applyBorder="1" applyAlignment="1">
      <alignment horizontal="center"/>
    </xf>
    <xf numFmtId="43" fontId="10" fillId="0" borderId="1" xfId="0" applyNumberFormat="1" applyFont="1" applyBorder="1"/>
    <xf numFmtId="0" fontId="10" fillId="0" borderId="1" xfId="0" applyFont="1" applyBorder="1"/>
    <xf numFmtId="43" fontId="9" fillId="3" borderId="1" xfId="1" applyNumberFormat="1" applyFont="1" applyFill="1" applyBorder="1"/>
    <xf numFmtId="167" fontId="7" fillId="2" borderId="1" xfId="1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67" fontId="6" fillId="0" borderId="1" xfId="1" applyNumberFormat="1" applyFont="1" applyBorder="1" applyAlignment="1">
      <alignment horizontal="center"/>
    </xf>
    <xf numFmtId="167" fontId="5" fillId="0" borderId="0" xfId="1" applyNumberFormat="1" applyFont="1" applyBorder="1" applyAlignment="1">
      <alignment horizontal="center" vertical="center" wrapText="1"/>
    </xf>
    <xf numFmtId="166" fontId="10" fillId="0" borderId="1" xfId="1" applyNumberFormat="1" applyFont="1" applyBorder="1" applyAlignment="1">
      <alignment horizontal="center"/>
    </xf>
    <xf numFmtId="166" fontId="10" fillId="2" borderId="1" xfId="1" applyNumberFormat="1" applyFont="1" applyFill="1" applyBorder="1" applyAlignment="1">
      <alignment horizontal="center"/>
    </xf>
    <xf numFmtId="167" fontId="8" fillId="2" borderId="1" xfId="1" applyNumberFormat="1" applyFont="1" applyFill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49" fontId="6" fillId="0" borderId="3" xfId="1" applyNumberFormat="1" applyFont="1" applyBorder="1" applyAlignment="1">
      <alignment horizontal="right"/>
    </xf>
  </cellXfs>
  <cellStyles count="5">
    <cellStyle name="Millares" xfId="1" builtinId="3"/>
    <cellStyle name="Millares 2" xfId="3" xr:uid="{AE8F8FB3-FE78-42DF-B420-04C4588CAAD3}"/>
    <cellStyle name="Millares 3" xfId="2" xr:uid="{3D87C719-779C-4E81-A61B-B32C570AE384}"/>
    <cellStyle name="Moneda" xfId="4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8B6C-3591-4F19-9EC2-1B51D1454A14}">
  <dimension ref="A1:J237"/>
  <sheetViews>
    <sheetView tabSelected="1" topLeftCell="A220" workbookViewId="0">
      <selection activeCell="H230" sqref="H230"/>
    </sheetView>
  </sheetViews>
  <sheetFormatPr defaultColWidth="11.42578125" defaultRowHeight="14.45"/>
  <cols>
    <col min="1" max="1" width="23.5703125" style="1" customWidth="1"/>
    <col min="2" max="3" width="15.7109375" style="1" customWidth="1"/>
    <col min="4" max="4" width="15.140625" style="1" bestFit="1" customWidth="1"/>
    <col min="5" max="5" width="12.42578125" style="1" customWidth="1"/>
    <col min="6" max="6" width="16.5703125" style="1" customWidth="1"/>
    <col min="7" max="7" width="11.140625" style="1" customWidth="1"/>
    <col min="8" max="8" width="17" style="1" customWidth="1"/>
    <col min="9" max="9" width="23.140625" style="1" customWidth="1"/>
    <col min="10" max="10" width="15.140625" style="1" bestFit="1" customWidth="1"/>
  </cols>
  <sheetData>
    <row r="1" spans="1:10">
      <c r="A1" s="55" t="s">
        <v>0</v>
      </c>
      <c r="B1" s="55"/>
      <c r="C1" s="55"/>
      <c r="D1" s="55"/>
      <c r="E1" s="55"/>
      <c r="F1" s="55"/>
      <c r="G1" s="55"/>
      <c r="H1" s="55"/>
      <c r="I1" s="2"/>
      <c r="J1" s="2"/>
    </row>
    <row r="2" spans="1:10">
      <c r="A2" s="8" t="s">
        <v>1</v>
      </c>
      <c r="B2" s="59" t="s">
        <v>2</v>
      </c>
      <c r="C2" s="59"/>
      <c r="D2" s="59"/>
      <c r="E2" s="9"/>
      <c r="F2" s="10"/>
      <c r="G2" s="11"/>
      <c r="H2" s="12"/>
      <c r="I2" s="2"/>
      <c r="J2" s="2"/>
    </row>
    <row r="3" spans="1:10">
      <c r="A3" s="13" t="s">
        <v>3</v>
      </c>
      <c r="B3" s="6"/>
      <c r="C3" s="6"/>
      <c r="D3" s="14">
        <v>0.16520000000000001</v>
      </c>
      <c r="E3" s="2"/>
      <c r="F3" s="6"/>
      <c r="G3" s="7"/>
      <c r="H3" s="15"/>
      <c r="I3" s="2"/>
      <c r="J3" s="2"/>
    </row>
    <row r="4" spans="1:10">
      <c r="A4" s="13" t="s">
        <v>4</v>
      </c>
      <c r="B4" s="6"/>
      <c r="C4" s="6"/>
      <c r="D4" s="16">
        <f>+D3*1.5</f>
        <v>0.24780000000000002</v>
      </c>
      <c r="E4" s="17"/>
      <c r="F4" s="6"/>
      <c r="G4" s="7"/>
      <c r="H4" s="15"/>
      <c r="I4" s="2"/>
      <c r="J4" s="2"/>
    </row>
    <row r="5" spans="1:10">
      <c r="A5" s="13" t="s">
        <v>5</v>
      </c>
      <c r="B5" s="6"/>
      <c r="C5" s="6"/>
      <c r="D5" s="16">
        <f>((1+D4)^(1/12))-1</f>
        <v>1.8619724961859152E-2</v>
      </c>
      <c r="E5" s="17"/>
      <c r="F5" s="6"/>
      <c r="G5" s="7"/>
      <c r="H5" s="15"/>
      <c r="I5" s="2"/>
      <c r="J5" s="2"/>
    </row>
    <row r="6" spans="1:10">
      <c r="A6" s="18" t="s">
        <v>6</v>
      </c>
      <c r="B6" s="19"/>
      <c r="C6" s="19"/>
      <c r="D6" s="20"/>
      <c r="E6" s="21"/>
      <c r="F6" s="19"/>
      <c r="G6" s="22"/>
      <c r="H6" s="23"/>
      <c r="I6" s="2"/>
      <c r="J6" s="2"/>
    </row>
    <row r="7" spans="1:10">
      <c r="A7" s="7"/>
      <c r="B7" s="6"/>
      <c r="C7" s="6"/>
      <c r="D7" s="4"/>
      <c r="E7" s="3"/>
      <c r="F7" s="6"/>
      <c r="G7" s="7"/>
      <c r="H7" s="4"/>
      <c r="I7" s="2"/>
      <c r="J7" s="2"/>
    </row>
    <row r="8" spans="1:10">
      <c r="A8" s="24" t="s">
        <v>7</v>
      </c>
      <c r="B8" s="24"/>
      <c r="C8" s="24"/>
      <c r="D8" s="24"/>
      <c r="E8" s="3"/>
      <c r="F8" s="6"/>
      <c r="G8" s="7"/>
      <c r="H8" s="4"/>
      <c r="I8" s="2"/>
      <c r="J8" s="2"/>
    </row>
    <row r="9" spans="1:10">
      <c r="A9" s="25" t="s">
        <v>8</v>
      </c>
      <c r="B9" s="26"/>
      <c r="C9" s="26"/>
      <c r="D9" s="27">
        <v>43146</v>
      </c>
      <c r="E9" s="3"/>
      <c r="F9" s="6"/>
      <c r="G9" s="7"/>
      <c r="H9" s="4"/>
      <c r="I9" s="2"/>
      <c r="J9" s="2"/>
    </row>
    <row r="10" spans="1:10">
      <c r="A10" s="28" t="s">
        <v>9</v>
      </c>
      <c r="B10" s="5"/>
      <c r="C10" s="5"/>
      <c r="D10" s="29">
        <v>45869</v>
      </c>
      <c r="E10" s="3"/>
      <c r="F10" s="54" t="s">
        <v>10</v>
      </c>
      <c r="G10" s="54"/>
      <c r="H10" s="54"/>
      <c r="I10" s="54"/>
      <c r="J10" s="54"/>
    </row>
    <row r="11" spans="1:10">
      <c r="A11" s="25" t="s">
        <v>11</v>
      </c>
      <c r="B11" s="26"/>
      <c r="C11" s="26"/>
      <c r="D11" s="27">
        <v>43411</v>
      </c>
      <c r="E11" s="3"/>
      <c r="F11" s="54"/>
      <c r="G11" s="54"/>
      <c r="H11" s="54"/>
      <c r="I11" s="54"/>
      <c r="J11" s="54"/>
    </row>
    <row r="12" spans="1:10">
      <c r="A12" s="30" t="s">
        <v>12</v>
      </c>
      <c r="B12" s="31"/>
      <c r="C12" s="31"/>
      <c r="D12" s="32">
        <v>45869</v>
      </c>
      <c r="E12" s="3"/>
      <c r="F12" s="54"/>
      <c r="G12" s="54"/>
      <c r="H12" s="54"/>
      <c r="I12" s="54"/>
      <c r="J12" s="54"/>
    </row>
    <row r="13" spans="1:10">
      <c r="A13" s="7"/>
      <c r="B13" s="6"/>
      <c r="C13" s="6"/>
      <c r="D13" s="4"/>
      <c r="E13" s="3"/>
      <c r="F13" s="6"/>
      <c r="G13" s="7"/>
      <c r="H13" s="4"/>
      <c r="I13" s="2"/>
      <c r="J13" s="2"/>
    </row>
    <row r="14" spans="1:10">
      <c r="A14" s="56" t="s">
        <v>13</v>
      </c>
      <c r="B14" s="56"/>
      <c r="C14" s="56"/>
      <c r="D14" s="56"/>
      <c r="E14" s="56"/>
      <c r="F14" s="56"/>
      <c r="G14" s="56"/>
      <c r="H14" s="56"/>
      <c r="I14" s="2"/>
      <c r="J14" s="2"/>
    </row>
    <row r="15" spans="1:10">
      <c r="A15" s="52" t="s">
        <v>14</v>
      </c>
      <c r="B15" s="52"/>
      <c r="C15" s="33"/>
      <c r="D15" s="45" t="s">
        <v>15</v>
      </c>
      <c r="E15" s="46" t="s">
        <v>16</v>
      </c>
      <c r="F15" s="33" t="s">
        <v>17</v>
      </c>
      <c r="G15" s="47" t="s">
        <v>18</v>
      </c>
      <c r="H15" s="46" t="s">
        <v>19</v>
      </c>
      <c r="I15" s="2"/>
      <c r="J15" s="2"/>
    </row>
    <row r="16" spans="1:10">
      <c r="A16" s="33" t="s">
        <v>20</v>
      </c>
      <c r="B16" s="33" t="s">
        <v>21</v>
      </c>
      <c r="C16" s="33"/>
      <c r="D16" s="45" t="s">
        <v>22</v>
      </c>
      <c r="E16" s="46" t="s">
        <v>23</v>
      </c>
      <c r="F16" s="33" t="s">
        <v>23</v>
      </c>
      <c r="G16" s="47" t="s">
        <v>24</v>
      </c>
      <c r="H16" s="46" t="s">
        <v>24</v>
      </c>
      <c r="I16" s="2"/>
      <c r="J16" s="2"/>
    </row>
    <row r="17" spans="1:10" hidden="1">
      <c r="A17" s="34">
        <v>39423</v>
      </c>
      <c r="B17" s="34">
        <v>39447</v>
      </c>
      <c r="C17" s="34"/>
      <c r="D17" s="35">
        <v>433700</v>
      </c>
      <c r="E17" s="36">
        <f t="shared" ref="E17:E34" si="0">IF(OR(AND(MONTH(B17)=2,B17-A17+1&gt;=28),(AND(MONTH(B17)&lt;&gt;6,MONTH(B17)&lt;&gt;11,B17-A17+1&gt;=30))),1,IF(OR(MONTH(B17)=6,MONTH(B17)=11),1+((30-DAY(A17)+1)/30),(30-DAY(A17)+1)/30))</f>
        <v>0.8</v>
      </c>
      <c r="F17" s="37">
        <f>+E17*D17</f>
        <v>346960</v>
      </c>
      <c r="G17" s="38"/>
      <c r="H17" s="38"/>
      <c r="I17" s="2"/>
      <c r="J17" s="2"/>
    </row>
    <row r="18" spans="1:10" hidden="1">
      <c r="A18" s="34">
        <v>39448</v>
      </c>
      <c r="B18" s="34">
        <f>EOMONTH(A18,0)</f>
        <v>39478</v>
      </c>
      <c r="C18" s="34"/>
      <c r="D18" s="35" t="e">
        <f>#REF!</f>
        <v>#REF!</v>
      </c>
      <c r="E18" s="36">
        <f t="shared" si="0"/>
        <v>1</v>
      </c>
      <c r="F18" s="37" t="e">
        <f t="shared" ref="F18:F80" si="1">+E18*D18</f>
        <v>#REF!</v>
      </c>
      <c r="G18" s="38">
        <f>IF(B18&lt;$D$11,$D$12-$D$11,$D$12-B18)</f>
        <v>2458</v>
      </c>
      <c r="H18" s="39" t="e">
        <f>+F18*$D$5*G18/30</f>
        <v>#REF!</v>
      </c>
      <c r="I18" s="2"/>
      <c r="J18" s="2"/>
    </row>
    <row r="19" spans="1:10" hidden="1">
      <c r="A19" s="34">
        <f>1+B18</f>
        <v>39479</v>
      </c>
      <c r="B19" s="34">
        <f>EOMONTH(A19,0)</f>
        <v>39507</v>
      </c>
      <c r="C19" s="34"/>
      <c r="D19" s="35" t="e">
        <f>VLOOKUP(YEAR(B19),#REF!,3,1)</f>
        <v>#REF!</v>
      </c>
      <c r="E19" s="36">
        <f t="shared" si="0"/>
        <v>1</v>
      </c>
      <c r="F19" s="37" t="e">
        <f t="shared" si="1"/>
        <v>#REF!</v>
      </c>
      <c r="G19" s="38">
        <f t="shared" ref="G19:G82" si="2">IF(B19&lt;$D$11,$D$12-$D$11,$D$12-B19)</f>
        <v>2458</v>
      </c>
      <c r="H19" s="39" t="e">
        <f t="shared" ref="H19:H82" si="3">+F19*$D$5*G19/30</f>
        <v>#REF!</v>
      </c>
      <c r="I19" s="2"/>
      <c r="J19" s="2"/>
    </row>
    <row r="20" spans="1:10" hidden="1">
      <c r="A20" s="34">
        <f>1+B19</f>
        <v>39508</v>
      </c>
      <c r="B20" s="34">
        <f>EOMONTH(A20,0)</f>
        <v>39538</v>
      </c>
      <c r="C20" s="34"/>
      <c r="D20" s="35" t="e">
        <f>VLOOKUP(YEAR(B20),#REF!,3,1)</f>
        <v>#REF!</v>
      </c>
      <c r="E20" s="36">
        <f t="shared" si="0"/>
        <v>1</v>
      </c>
      <c r="F20" s="37" t="e">
        <f t="shared" si="1"/>
        <v>#REF!</v>
      </c>
      <c r="G20" s="38">
        <f t="shared" si="2"/>
        <v>2458</v>
      </c>
      <c r="H20" s="39" t="e">
        <f t="shared" si="3"/>
        <v>#REF!</v>
      </c>
      <c r="I20" s="2"/>
      <c r="J20" s="2"/>
    </row>
    <row r="21" spans="1:10" hidden="1">
      <c r="A21" s="34">
        <f>1+B20</f>
        <v>39539</v>
      </c>
      <c r="B21" s="34">
        <f>EOMONTH(A21,0)</f>
        <v>39568</v>
      </c>
      <c r="C21" s="34"/>
      <c r="D21" s="35" t="e">
        <f>VLOOKUP(YEAR(B21),#REF!,3,1)</f>
        <v>#REF!</v>
      </c>
      <c r="E21" s="36">
        <f t="shared" si="0"/>
        <v>1</v>
      </c>
      <c r="F21" s="37" t="e">
        <f t="shared" si="1"/>
        <v>#REF!</v>
      </c>
      <c r="G21" s="38">
        <f t="shared" si="2"/>
        <v>2458</v>
      </c>
      <c r="H21" s="39" t="e">
        <f t="shared" si="3"/>
        <v>#REF!</v>
      </c>
      <c r="I21" s="2"/>
      <c r="J21" s="2"/>
    </row>
    <row r="22" spans="1:10" hidden="1">
      <c r="A22" s="34">
        <f t="shared" ref="A22:A34" si="4">1+B21</f>
        <v>39569</v>
      </c>
      <c r="B22" s="34">
        <f t="shared" ref="B22:B34" si="5">EOMONTH(A22,0)</f>
        <v>39599</v>
      </c>
      <c r="C22" s="34"/>
      <c r="D22" s="35" t="e">
        <f>VLOOKUP(YEAR(B22),#REF!,3,1)</f>
        <v>#REF!</v>
      </c>
      <c r="E22" s="36">
        <f t="shared" si="0"/>
        <v>1</v>
      </c>
      <c r="F22" s="37" t="e">
        <f t="shared" si="1"/>
        <v>#REF!</v>
      </c>
      <c r="G22" s="38">
        <f t="shared" si="2"/>
        <v>2458</v>
      </c>
      <c r="H22" s="39" t="e">
        <f t="shared" si="3"/>
        <v>#REF!</v>
      </c>
      <c r="I22" s="2"/>
      <c r="J22" s="2"/>
    </row>
    <row r="23" spans="1:10" hidden="1">
      <c r="A23" s="34">
        <f t="shared" si="4"/>
        <v>39600</v>
      </c>
      <c r="B23" s="34">
        <f t="shared" si="5"/>
        <v>39629</v>
      </c>
      <c r="C23" s="34"/>
      <c r="D23" s="35" t="e">
        <f>VLOOKUP(YEAR(B23),#REF!,3,1)</f>
        <v>#REF!</v>
      </c>
      <c r="E23" s="36">
        <v>2</v>
      </c>
      <c r="F23" s="37" t="e">
        <f t="shared" si="1"/>
        <v>#REF!</v>
      </c>
      <c r="G23" s="38">
        <f t="shared" si="2"/>
        <v>2458</v>
      </c>
      <c r="H23" s="39" t="e">
        <f t="shared" si="3"/>
        <v>#REF!</v>
      </c>
      <c r="I23" s="2"/>
      <c r="J23" s="2"/>
    </row>
    <row r="24" spans="1:10" hidden="1">
      <c r="A24" s="34">
        <f t="shared" si="4"/>
        <v>39630</v>
      </c>
      <c r="B24" s="34">
        <f t="shared" si="5"/>
        <v>39660</v>
      </c>
      <c r="C24" s="34"/>
      <c r="D24" s="35" t="e">
        <f>VLOOKUP(YEAR(B24),#REF!,3,1)</f>
        <v>#REF!</v>
      </c>
      <c r="E24" s="36">
        <f t="shared" si="0"/>
        <v>1</v>
      </c>
      <c r="F24" s="37" t="e">
        <f t="shared" si="1"/>
        <v>#REF!</v>
      </c>
      <c r="G24" s="38">
        <f t="shared" si="2"/>
        <v>2458</v>
      </c>
      <c r="H24" s="39" t="e">
        <f t="shared" si="3"/>
        <v>#REF!</v>
      </c>
      <c r="I24" s="2"/>
      <c r="J24" s="2"/>
    </row>
    <row r="25" spans="1:10" hidden="1">
      <c r="A25" s="34">
        <f t="shared" si="4"/>
        <v>39661</v>
      </c>
      <c r="B25" s="34">
        <f t="shared" si="5"/>
        <v>39691</v>
      </c>
      <c r="C25" s="34"/>
      <c r="D25" s="35" t="e">
        <f>VLOOKUP(YEAR(B25),#REF!,3,1)</f>
        <v>#REF!</v>
      </c>
      <c r="E25" s="36">
        <f t="shared" si="0"/>
        <v>1</v>
      </c>
      <c r="F25" s="37" t="e">
        <f t="shared" si="1"/>
        <v>#REF!</v>
      </c>
      <c r="G25" s="38">
        <f t="shared" si="2"/>
        <v>2458</v>
      </c>
      <c r="H25" s="39" t="e">
        <f t="shared" si="3"/>
        <v>#REF!</v>
      </c>
      <c r="I25" s="2"/>
      <c r="J25" s="2"/>
    </row>
    <row r="26" spans="1:10" hidden="1">
      <c r="A26" s="34">
        <f t="shared" si="4"/>
        <v>39692</v>
      </c>
      <c r="B26" s="34">
        <f t="shared" si="5"/>
        <v>39721</v>
      </c>
      <c r="C26" s="34"/>
      <c r="D26" s="35" t="e">
        <f>VLOOKUP(YEAR(B26),#REF!,3,1)</f>
        <v>#REF!</v>
      </c>
      <c r="E26" s="36">
        <f t="shared" si="0"/>
        <v>1</v>
      </c>
      <c r="F26" s="37" t="e">
        <f t="shared" si="1"/>
        <v>#REF!</v>
      </c>
      <c r="G26" s="38">
        <f t="shared" si="2"/>
        <v>2458</v>
      </c>
      <c r="H26" s="39" t="e">
        <f t="shared" si="3"/>
        <v>#REF!</v>
      </c>
      <c r="I26" s="2"/>
      <c r="J26" s="2"/>
    </row>
    <row r="27" spans="1:10" hidden="1">
      <c r="A27" s="34">
        <f t="shared" si="4"/>
        <v>39722</v>
      </c>
      <c r="B27" s="34">
        <f t="shared" si="5"/>
        <v>39752</v>
      </c>
      <c r="C27" s="34"/>
      <c r="D27" s="35" t="e">
        <f>VLOOKUP(YEAR(B27),#REF!,3,1)</f>
        <v>#REF!</v>
      </c>
      <c r="E27" s="36">
        <v>1</v>
      </c>
      <c r="F27" s="37" t="e">
        <f t="shared" si="1"/>
        <v>#REF!</v>
      </c>
      <c r="G27" s="38">
        <f t="shared" si="2"/>
        <v>2458</v>
      </c>
      <c r="H27" s="39" t="e">
        <f t="shared" si="3"/>
        <v>#REF!</v>
      </c>
      <c r="I27" s="2"/>
      <c r="J27" s="2"/>
    </row>
    <row r="28" spans="1:10" hidden="1">
      <c r="A28" s="34">
        <f t="shared" si="4"/>
        <v>39753</v>
      </c>
      <c r="B28" s="34">
        <f t="shared" si="5"/>
        <v>39782</v>
      </c>
      <c r="C28" s="34"/>
      <c r="D28" s="35" t="e">
        <f>VLOOKUP(YEAR(B28),#REF!,3,1)</f>
        <v>#REF!</v>
      </c>
      <c r="E28" s="36">
        <f t="shared" si="0"/>
        <v>2</v>
      </c>
      <c r="F28" s="37" t="e">
        <f t="shared" si="1"/>
        <v>#REF!</v>
      </c>
      <c r="G28" s="38">
        <f t="shared" si="2"/>
        <v>2458</v>
      </c>
      <c r="H28" s="39" t="e">
        <f t="shared" si="3"/>
        <v>#REF!</v>
      </c>
      <c r="I28" s="2"/>
      <c r="J28" s="2"/>
    </row>
    <row r="29" spans="1:10" hidden="1">
      <c r="A29" s="34">
        <f t="shared" si="4"/>
        <v>39783</v>
      </c>
      <c r="B29" s="34">
        <f t="shared" si="5"/>
        <v>39813</v>
      </c>
      <c r="C29" s="34"/>
      <c r="D29" s="35" t="e">
        <f>VLOOKUP(YEAR(B29),#REF!,3,1)</f>
        <v>#REF!</v>
      </c>
      <c r="E29" s="36">
        <f t="shared" si="0"/>
        <v>1</v>
      </c>
      <c r="F29" s="37" t="e">
        <f t="shared" si="1"/>
        <v>#REF!</v>
      </c>
      <c r="G29" s="38">
        <f t="shared" si="2"/>
        <v>2458</v>
      </c>
      <c r="H29" s="39" t="e">
        <f t="shared" si="3"/>
        <v>#REF!</v>
      </c>
      <c r="I29" s="2"/>
      <c r="J29" s="2"/>
    </row>
    <row r="30" spans="1:10" hidden="1">
      <c r="A30" s="34">
        <f t="shared" si="4"/>
        <v>39814</v>
      </c>
      <c r="B30" s="34">
        <f t="shared" si="5"/>
        <v>39844</v>
      </c>
      <c r="C30" s="34"/>
      <c r="D30" s="35" t="e">
        <f>#REF!</f>
        <v>#REF!</v>
      </c>
      <c r="E30" s="36">
        <f t="shared" si="0"/>
        <v>1</v>
      </c>
      <c r="F30" s="37" t="e">
        <f t="shared" si="1"/>
        <v>#REF!</v>
      </c>
      <c r="G30" s="38">
        <f t="shared" si="2"/>
        <v>2458</v>
      </c>
      <c r="H30" s="39" t="e">
        <f t="shared" si="3"/>
        <v>#REF!</v>
      </c>
      <c r="I30" s="2"/>
      <c r="J30" s="2"/>
    </row>
    <row r="31" spans="1:10" hidden="1">
      <c r="A31" s="34">
        <f t="shared" si="4"/>
        <v>39845</v>
      </c>
      <c r="B31" s="34">
        <f t="shared" si="5"/>
        <v>39872</v>
      </c>
      <c r="C31" s="34"/>
      <c r="D31" s="35" t="e">
        <f>VLOOKUP(YEAR(B31),#REF!,3,1)</f>
        <v>#REF!</v>
      </c>
      <c r="E31" s="36">
        <f t="shared" si="0"/>
        <v>1</v>
      </c>
      <c r="F31" s="37" t="e">
        <f t="shared" si="1"/>
        <v>#REF!</v>
      </c>
      <c r="G31" s="38">
        <f t="shared" si="2"/>
        <v>2458</v>
      </c>
      <c r="H31" s="39" t="e">
        <f t="shared" si="3"/>
        <v>#REF!</v>
      </c>
      <c r="I31" s="2"/>
      <c r="J31" s="2"/>
    </row>
    <row r="32" spans="1:10" hidden="1">
      <c r="A32" s="34">
        <f t="shared" si="4"/>
        <v>39873</v>
      </c>
      <c r="B32" s="34">
        <f t="shared" si="5"/>
        <v>39903</v>
      </c>
      <c r="C32" s="34"/>
      <c r="D32" s="35" t="e">
        <f>VLOOKUP(YEAR(B32),#REF!,3,1)</f>
        <v>#REF!</v>
      </c>
      <c r="E32" s="36">
        <f t="shared" si="0"/>
        <v>1</v>
      </c>
      <c r="F32" s="37" t="e">
        <f t="shared" si="1"/>
        <v>#REF!</v>
      </c>
      <c r="G32" s="38">
        <f t="shared" si="2"/>
        <v>2458</v>
      </c>
      <c r="H32" s="39" t="e">
        <f t="shared" si="3"/>
        <v>#REF!</v>
      </c>
      <c r="I32" s="2"/>
      <c r="J32" s="2"/>
    </row>
    <row r="33" spans="1:10" hidden="1">
      <c r="A33" s="34">
        <f t="shared" si="4"/>
        <v>39904</v>
      </c>
      <c r="B33" s="34">
        <f t="shared" si="5"/>
        <v>39933</v>
      </c>
      <c r="C33" s="34"/>
      <c r="D33" s="35" t="e">
        <f>VLOOKUP(YEAR(B33),#REF!,3,1)</f>
        <v>#REF!</v>
      </c>
      <c r="E33" s="36">
        <f t="shared" si="0"/>
        <v>1</v>
      </c>
      <c r="F33" s="37" t="e">
        <f t="shared" si="1"/>
        <v>#REF!</v>
      </c>
      <c r="G33" s="38">
        <f t="shared" si="2"/>
        <v>2458</v>
      </c>
      <c r="H33" s="39" t="e">
        <f t="shared" si="3"/>
        <v>#REF!</v>
      </c>
      <c r="I33" s="2"/>
      <c r="J33" s="2"/>
    </row>
    <row r="34" spans="1:10" hidden="1">
      <c r="A34" s="34">
        <f t="shared" si="4"/>
        <v>39934</v>
      </c>
      <c r="B34" s="34">
        <f t="shared" si="5"/>
        <v>39964</v>
      </c>
      <c r="C34" s="34"/>
      <c r="D34" s="35" t="e">
        <f>VLOOKUP(YEAR(B34),#REF!,3,1)</f>
        <v>#REF!</v>
      </c>
      <c r="E34" s="36">
        <f t="shared" si="0"/>
        <v>1</v>
      </c>
      <c r="F34" s="37" t="e">
        <f t="shared" si="1"/>
        <v>#REF!</v>
      </c>
      <c r="G34" s="38">
        <f t="shared" si="2"/>
        <v>2458</v>
      </c>
      <c r="H34" s="39" t="e">
        <f t="shared" si="3"/>
        <v>#REF!</v>
      </c>
      <c r="I34" s="2"/>
      <c r="J34" s="2"/>
    </row>
    <row r="35" spans="1:10" hidden="1">
      <c r="A35" s="34">
        <f>1+B34</f>
        <v>39965</v>
      </c>
      <c r="B35" s="34">
        <f>EOMONTH(A35,0)</f>
        <v>39994</v>
      </c>
      <c r="C35" s="34"/>
      <c r="D35" s="35" t="e">
        <f>VLOOKUP(YEAR(B35),#REF!,3,1)</f>
        <v>#REF!</v>
      </c>
      <c r="E35" s="36">
        <v>2</v>
      </c>
      <c r="F35" s="37" t="e">
        <f t="shared" si="1"/>
        <v>#REF!</v>
      </c>
      <c r="G35" s="38">
        <f t="shared" si="2"/>
        <v>2458</v>
      </c>
      <c r="H35" s="39" t="e">
        <f t="shared" si="3"/>
        <v>#REF!</v>
      </c>
      <c r="I35" s="2"/>
      <c r="J35" s="2"/>
    </row>
    <row r="36" spans="1:10" hidden="1">
      <c r="A36" s="34">
        <f>1+B35</f>
        <v>39995</v>
      </c>
      <c r="B36" s="34">
        <f>EOMONTH(A36,0)</f>
        <v>40025</v>
      </c>
      <c r="C36" s="34"/>
      <c r="D36" s="35" t="e">
        <f>VLOOKUP(YEAR(B36),#REF!,3,1)</f>
        <v>#REF!</v>
      </c>
      <c r="E36" s="36">
        <f>IF(OR(AND(MONTH(B36)=2,B36-A36+1&gt;=28),(AND(MONTH(B36)&lt;&gt;6,MONTH(B36)&lt;&gt;11,B36-A36+1&gt;=30))),1,IF(OR(MONTH(B36)=6,MONTH(B36)=11),1+((30-DAY(A36)+1)/30),(30-DAY(A36)+1)/30))</f>
        <v>1</v>
      </c>
      <c r="F36" s="37" t="e">
        <f t="shared" si="1"/>
        <v>#REF!</v>
      </c>
      <c r="G36" s="38">
        <f t="shared" si="2"/>
        <v>2458</v>
      </c>
      <c r="H36" s="39" t="e">
        <f t="shared" si="3"/>
        <v>#REF!</v>
      </c>
      <c r="I36" s="2"/>
      <c r="J36" s="2"/>
    </row>
    <row r="37" spans="1:10" hidden="1">
      <c r="A37" s="34">
        <f>1+B36</f>
        <v>40026</v>
      </c>
      <c r="B37" s="34">
        <f t="shared" ref="B37:B100" si="6">EOMONTH(A37,0)</f>
        <v>40056</v>
      </c>
      <c r="C37" s="34"/>
      <c r="D37" s="35" t="e">
        <f>VLOOKUP(YEAR(B37),#REF!,3,1)</f>
        <v>#REF!</v>
      </c>
      <c r="E37" s="36">
        <f>IF(OR(AND(MONTH(B37)=2,B37-A37+1&gt;=28),(AND(MONTH(B37)&lt;&gt;6,MONTH(B37)&lt;&gt;11,B37-A37+1&gt;=30))),1,IF(OR(MONTH(B37)=6,MONTH(B37)=11),1+((30-DAY(A37)+1)/30),(30-DAY(A37)+1)/30))</f>
        <v>1</v>
      </c>
      <c r="F37" s="37" t="e">
        <f t="shared" si="1"/>
        <v>#REF!</v>
      </c>
      <c r="G37" s="38">
        <f t="shared" si="2"/>
        <v>2458</v>
      </c>
      <c r="H37" s="39" t="e">
        <f t="shared" si="3"/>
        <v>#REF!</v>
      </c>
      <c r="I37" s="2"/>
      <c r="J37" s="2"/>
    </row>
    <row r="38" spans="1:10" hidden="1">
      <c r="A38" s="34">
        <f t="shared" ref="A38:A101" si="7">1+B37</f>
        <v>40057</v>
      </c>
      <c r="B38" s="34">
        <f t="shared" si="6"/>
        <v>40086</v>
      </c>
      <c r="C38" s="34"/>
      <c r="D38" s="35" t="e">
        <f>VLOOKUP(YEAR(B38),#REF!,3,1)</f>
        <v>#REF!</v>
      </c>
      <c r="E38" s="36">
        <f t="shared" ref="E38:E102" si="8">IF(OR(AND(MONTH(B38)=2,B38-A38+1&gt;=28),(AND(MONTH(B38)&lt;&gt;6,MONTH(B38)&lt;&gt;11,B38-A38+1&gt;=30))),1,IF(OR(MONTH(B38)=6,MONTH(B38)=11),1+((30-DAY(A38)+1)/30),(30-DAY(A38)+1)/30))</f>
        <v>1</v>
      </c>
      <c r="F38" s="37" t="e">
        <f t="shared" si="1"/>
        <v>#REF!</v>
      </c>
      <c r="G38" s="38">
        <f t="shared" si="2"/>
        <v>2458</v>
      </c>
      <c r="H38" s="39" t="e">
        <f t="shared" si="3"/>
        <v>#REF!</v>
      </c>
      <c r="I38" s="2"/>
      <c r="J38" s="2"/>
    </row>
    <row r="39" spans="1:10" hidden="1">
      <c r="A39" s="34">
        <f t="shared" si="7"/>
        <v>40087</v>
      </c>
      <c r="B39" s="34">
        <f t="shared" si="6"/>
        <v>40117</v>
      </c>
      <c r="C39" s="34"/>
      <c r="D39" s="35" t="e">
        <f>VLOOKUP(YEAR(B39),#REF!,3,1)</f>
        <v>#REF!</v>
      </c>
      <c r="E39" s="36">
        <f t="shared" si="8"/>
        <v>1</v>
      </c>
      <c r="F39" s="37" t="e">
        <f t="shared" si="1"/>
        <v>#REF!</v>
      </c>
      <c r="G39" s="38">
        <f t="shared" si="2"/>
        <v>2458</v>
      </c>
      <c r="H39" s="39" t="e">
        <f t="shared" si="3"/>
        <v>#REF!</v>
      </c>
      <c r="I39" s="2"/>
      <c r="J39" s="2"/>
    </row>
    <row r="40" spans="1:10" hidden="1">
      <c r="A40" s="34">
        <f t="shared" si="7"/>
        <v>40118</v>
      </c>
      <c r="B40" s="34">
        <f t="shared" si="6"/>
        <v>40147</v>
      </c>
      <c r="C40" s="34"/>
      <c r="D40" s="35" t="e">
        <f>VLOOKUP(YEAR(B40),#REF!,3,1)</f>
        <v>#REF!</v>
      </c>
      <c r="E40" s="36">
        <f t="shared" si="8"/>
        <v>2</v>
      </c>
      <c r="F40" s="37" t="e">
        <f t="shared" si="1"/>
        <v>#REF!</v>
      </c>
      <c r="G40" s="38">
        <f t="shared" si="2"/>
        <v>2458</v>
      </c>
      <c r="H40" s="39" t="e">
        <f t="shared" si="3"/>
        <v>#REF!</v>
      </c>
      <c r="I40" s="2"/>
      <c r="J40" s="2"/>
    </row>
    <row r="41" spans="1:10" hidden="1">
      <c r="A41" s="34">
        <f t="shared" si="7"/>
        <v>40148</v>
      </c>
      <c r="B41" s="34">
        <f t="shared" si="6"/>
        <v>40178</v>
      </c>
      <c r="C41" s="34"/>
      <c r="D41" s="35" t="e">
        <f>VLOOKUP(YEAR(B41),#REF!,3,1)</f>
        <v>#REF!</v>
      </c>
      <c r="E41" s="36">
        <f t="shared" si="8"/>
        <v>1</v>
      </c>
      <c r="F41" s="37" t="e">
        <f t="shared" si="1"/>
        <v>#REF!</v>
      </c>
      <c r="G41" s="38">
        <f t="shared" si="2"/>
        <v>2458</v>
      </c>
      <c r="H41" s="39" t="e">
        <f t="shared" si="3"/>
        <v>#REF!</v>
      </c>
      <c r="I41" s="2"/>
      <c r="J41" s="2"/>
    </row>
    <row r="42" spans="1:10" hidden="1">
      <c r="A42" s="34">
        <f t="shared" si="7"/>
        <v>40179</v>
      </c>
      <c r="B42" s="34">
        <f t="shared" si="6"/>
        <v>40209</v>
      </c>
      <c r="C42" s="34"/>
      <c r="D42" s="35" t="e">
        <f>#REF!</f>
        <v>#REF!</v>
      </c>
      <c r="E42" s="36">
        <f t="shared" si="8"/>
        <v>1</v>
      </c>
      <c r="F42" s="37" t="e">
        <f t="shared" si="1"/>
        <v>#REF!</v>
      </c>
      <c r="G42" s="38">
        <f t="shared" si="2"/>
        <v>2458</v>
      </c>
      <c r="H42" s="39" t="e">
        <f t="shared" si="3"/>
        <v>#REF!</v>
      </c>
      <c r="I42" s="2"/>
      <c r="J42" s="2"/>
    </row>
    <row r="43" spans="1:10" hidden="1">
      <c r="A43" s="34">
        <f t="shared" si="7"/>
        <v>40210</v>
      </c>
      <c r="B43" s="34">
        <f t="shared" si="6"/>
        <v>40237</v>
      </c>
      <c r="C43" s="34"/>
      <c r="D43" s="35">
        <v>515000</v>
      </c>
      <c r="E43" s="36">
        <f t="shared" si="8"/>
        <v>1</v>
      </c>
      <c r="F43" s="37">
        <f t="shared" si="1"/>
        <v>515000</v>
      </c>
      <c r="G43" s="38">
        <f t="shared" si="2"/>
        <v>2458</v>
      </c>
      <c r="H43" s="39">
        <f t="shared" si="3"/>
        <v>785671.70791562146</v>
      </c>
      <c r="I43" s="2"/>
      <c r="J43" s="2"/>
    </row>
    <row r="44" spans="1:10" hidden="1">
      <c r="A44" s="34">
        <f t="shared" si="7"/>
        <v>40238</v>
      </c>
      <c r="B44" s="34">
        <f t="shared" si="6"/>
        <v>40268</v>
      </c>
      <c r="C44" s="34"/>
      <c r="D44" s="35">
        <v>515000</v>
      </c>
      <c r="E44" s="36">
        <f t="shared" si="8"/>
        <v>1</v>
      </c>
      <c r="F44" s="37">
        <f t="shared" si="1"/>
        <v>515000</v>
      </c>
      <c r="G44" s="38">
        <f t="shared" si="2"/>
        <v>2458</v>
      </c>
      <c r="H44" s="39">
        <f t="shared" si="3"/>
        <v>785671.70791562146</v>
      </c>
      <c r="I44" s="2"/>
      <c r="J44" s="2"/>
    </row>
    <row r="45" spans="1:10" hidden="1">
      <c r="A45" s="34">
        <f t="shared" si="7"/>
        <v>40269</v>
      </c>
      <c r="B45" s="34">
        <f t="shared" si="6"/>
        <v>40298</v>
      </c>
      <c r="C45" s="34"/>
      <c r="D45" s="35">
        <v>515000</v>
      </c>
      <c r="E45" s="36">
        <f t="shared" si="8"/>
        <v>1</v>
      </c>
      <c r="F45" s="37">
        <f t="shared" si="1"/>
        <v>515000</v>
      </c>
      <c r="G45" s="38">
        <f t="shared" si="2"/>
        <v>2458</v>
      </c>
      <c r="H45" s="39">
        <f t="shared" si="3"/>
        <v>785671.70791562146</v>
      </c>
      <c r="I45" s="2"/>
      <c r="J45" s="2"/>
    </row>
    <row r="46" spans="1:10" hidden="1">
      <c r="A46" s="34">
        <f t="shared" si="7"/>
        <v>40299</v>
      </c>
      <c r="B46" s="34">
        <f t="shared" si="6"/>
        <v>40329</v>
      </c>
      <c r="C46" s="34"/>
      <c r="D46" s="35">
        <v>515000</v>
      </c>
      <c r="E46" s="36">
        <f t="shared" si="8"/>
        <v>1</v>
      </c>
      <c r="F46" s="37">
        <f t="shared" si="1"/>
        <v>515000</v>
      </c>
      <c r="G46" s="38">
        <f t="shared" si="2"/>
        <v>2458</v>
      </c>
      <c r="H46" s="39">
        <f t="shared" si="3"/>
        <v>785671.70791562146</v>
      </c>
      <c r="I46" s="2"/>
      <c r="J46" s="2"/>
    </row>
    <row r="47" spans="1:10" hidden="1">
      <c r="A47" s="34">
        <f t="shared" si="7"/>
        <v>40330</v>
      </c>
      <c r="B47" s="34">
        <f t="shared" si="6"/>
        <v>40359</v>
      </c>
      <c r="C47" s="34"/>
      <c r="D47" s="35">
        <v>515000</v>
      </c>
      <c r="E47" s="36">
        <v>2</v>
      </c>
      <c r="F47" s="37">
        <f t="shared" si="1"/>
        <v>1030000</v>
      </c>
      <c r="G47" s="38">
        <f t="shared" si="2"/>
        <v>2458</v>
      </c>
      <c r="H47" s="39">
        <f t="shared" si="3"/>
        <v>1571343.4158312429</v>
      </c>
      <c r="I47" s="2"/>
      <c r="J47" s="2"/>
    </row>
    <row r="48" spans="1:10" hidden="1">
      <c r="A48" s="34">
        <f t="shared" si="7"/>
        <v>40360</v>
      </c>
      <c r="B48" s="34">
        <f t="shared" si="6"/>
        <v>40390</v>
      </c>
      <c r="C48" s="34"/>
      <c r="D48" s="35">
        <v>515000</v>
      </c>
      <c r="E48" s="36">
        <f t="shared" si="8"/>
        <v>1</v>
      </c>
      <c r="F48" s="37">
        <f t="shared" si="1"/>
        <v>515000</v>
      </c>
      <c r="G48" s="38">
        <f t="shared" si="2"/>
        <v>2458</v>
      </c>
      <c r="H48" s="39">
        <f t="shared" si="3"/>
        <v>785671.70791562146</v>
      </c>
      <c r="I48" s="40"/>
      <c r="J48" s="40"/>
    </row>
    <row r="49" spans="1:10" hidden="1">
      <c r="A49" s="34">
        <f t="shared" si="7"/>
        <v>40391</v>
      </c>
      <c r="B49" s="34">
        <f t="shared" si="6"/>
        <v>40421</v>
      </c>
      <c r="C49" s="34"/>
      <c r="D49" s="35">
        <v>515000</v>
      </c>
      <c r="E49" s="36">
        <f t="shared" si="8"/>
        <v>1</v>
      </c>
      <c r="F49" s="37">
        <f t="shared" si="1"/>
        <v>515000</v>
      </c>
      <c r="G49" s="38">
        <f t="shared" si="2"/>
        <v>2458</v>
      </c>
      <c r="H49" s="39">
        <f t="shared" si="3"/>
        <v>785671.70791562146</v>
      </c>
      <c r="I49" s="2"/>
      <c r="J49" s="2"/>
    </row>
    <row r="50" spans="1:10" hidden="1">
      <c r="A50" s="34">
        <f t="shared" si="7"/>
        <v>40422</v>
      </c>
      <c r="B50" s="34">
        <f t="shared" si="6"/>
        <v>40451</v>
      </c>
      <c r="C50" s="34"/>
      <c r="D50" s="35">
        <v>515000</v>
      </c>
      <c r="E50" s="36">
        <f t="shared" si="8"/>
        <v>1</v>
      </c>
      <c r="F50" s="37">
        <f t="shared" si="1"/>
        <v>515000</v>
      </c>
      <c r="G50" s="38">
        <f t="shared" si="2"/>
        <v>2458</v>
      </c>
      <c r="H50" s="39">
        <f t="shared" si="3"/>
        <v>785671.70791562146</v>
      </c>
      <c r="I50" s="2"/>
      <c r="J50" s="2"/>
    </row>
    <row r="51" spans="1:10" hidden="1">
      <c r="A51" s="34">
        <f t="shared" si="7"/>
        <v>40452</v>
      </c>
      <c r="B51" s="34">
        <f t="shared" si="6"/>
        <v>40482</v>
      </c>
      <c r="C51" s="34"/>
      <c r="D51" s="35">
        <v>515000</v>
      </c>
      <c r="E51" s="36">
        <f t="shared" si="8"/>
        <v>1</v>
      </c>
      <c r="F51" s="37">
        <f t="shared" si="1"/>
        <v>515000</v>
      </c>
      <c r="G51" s="38">
        <f t="shared" si="2"/>
        <v>2458</v>
      </c>
      <c r="H51" s="39">
        <f t="shared" si="3"/>
        <v>785671.70791562146</v>
      </c>
      <c r="I51" s="2"/>
      <c r="J51" s="2"/>
    </row>
    <row r="52" spans="1:10" hidden="1">
      <c r="A52" s="34">
        <f t="shared" si="7"/>
        <v>40483</v>
      </c>
      <c r="B52" s="34">
        <f t="shared" si="6"/>
        <v>40512</v>
      </c>
      <c r="C52" s="34"/>
      <c r="D52" s="35">
        <v>515000</v>
      </c>
      <c r="E52" s="36">
        <f t="shared" si="8"/>
        <v>2</v>
      </c>
      <c r="F52" s="37">
        <f t="shared" si="1"/>
        <v>1030000</v>
      </c>
      <c r="G52" s="38">
        <f t="shared" si="2"/>
        <v>2458</v>
      </c>
      <c r="H52" s="39">
        <f t="shared" si="3"/>
        <v>1571343.4158312429</v>
      </c>
      <c r="I52" s="2"/>
      <c r="J52" s="2"/>
    </row>
    <row r="53" spans="1:10" hidden="1">
      <c r="A53" s="34">
        <f t="shared" si="7"/>
        <v>40513</v>
      </c>
      <c r="B53" s="34">
        <f t="shared" si="6"/>
        <v>40543</v>
      </c>
      <c r="C53" s="34"/>
      <c r="D53" s="35">
        <v>515000</v>
      </c>
      <c r="E53" s="36">
        <f t="shared" si="8"/>
        <v>1</v>
      </c>
      <c r="F53" s="37">
        <f t="shared" si="1"/>
        <v>515000</v>
      </c>
      <c r="G53" s="38">
        <f t="shared" si="2"/>
        <v>2458</v>
      </c>
      <c r="H53" s="39">
        <f t="shared" si="3"/>
        <v>785671.70791562146</v>
      </c>
      <c r="I53" s="2"/>
      <c r="J53" s="2"/>
    </row>
    <row r="54" spans="1:10" hidden="1">
      <c r="A54" s="34">
        <f t="shared" si="7"/>
        <v>40544</v>
      </c>
      <c r="B54" s="34">
        <f t="shared" si="6"/>
        <v>40574</v>
      </c>
      <c r="C54" s="34"/>
      <c r="D54" s="35">
        <v>535600</v>
      </c>
      <c r="E54" s="36">
        <f t="shared" si="8"/>
        <v>1</v>
      </c>
      <c r="F54" s="37">
        <f t="shared" si="1"/>
        <v>535600</v>
      </c>
      <c r="G54" s="38">
        <f t="shared" si="2"/>
        <v>2458</v>
      </c>
      <c r="H54" s="39">
        <f t="shared" si="3"/>
        <v>817098.57623224636</v>
      </c>
      <c r="I54" s="2"/>
      <c r="J54" s="2"/>
    </row>
    <row r="55" spans="1:10" hidden="1">
      <c r="A55" s="34">
        <f t="shared" si="7"/>
        <v>40575</v>
      </c>
      <c r="B55" s="34">
        <f t="shared" si="6"/>
        <v>40602</v>
      </c>
      <c r="C55" s="34"/>
      <c r="D55" s="35">
        <v>535600</v>
      </c>
      <c r="E55" s="36">
        <f t="shared" si="8"/>
        <v>1</v>
      </c>
      <c r="F55" s="37">
        <f t="shared" si="1"/>
        <v>535600</v>
      </c>
      <c r="G55" s="38">
        <f t="shared" si="2"/>
        <v>2458</v>
      </c>
      <c r="H55" s="39">
        <f t="shared" si="3"/>
        <v>817098.57623224636</v>
      </c>
      <c r="I55" s="2"/>
      <c r="J55" s="2"/>
    </row>
    <row r="56" spans="1:10" hidden="1">
      <c r="A56" s="34">
        <f t="shared" si="7"/>
        <v>40603</v>
      </c>
      <c r="B56" s="34">
        <f t="shared" si="6"/>
        <v>40633</v>
      </c>
      <c r="C56" s="34"/>
      <c r="D56" s="35">
        <v>535600</v>
      </c>
      <c r="E56" s="36">
        <f t="shared" si="8"/>
        <v>1</v>
      </c>
      <c r="F56" s="37">
        <f t="shared" si="1"/>
        <v>535600</v>
      </c>
      <c r="G56" s="38">
        <f t="shared" si="2"/>
        <v>2458</v>
      </c>
      <c r="H56" s="39">
        <f t="shared" si="3"/>
        <v>817098.57623224636</v>
      </c>
      <c r="I56" s="2"/>
      <c r="J56" s="2"/>
    </row>
    <row r="57" spans="1:10" hidden="1">
      <c r="A57" s="34">
        <f t="shared" si="7"/>
        <v>40634</v>
      </c>
      <c r="B57" s="34">
        <f t="shared" si="6"/>
        <v>40663</v>
      </c>
      <c r="C57" s="34"/>
      <c r="D57" s="35">
        <v>535600</v>
      </c>
      <c r="E57" s="36">
        <f t="shared" si="8"/>
        <v>1</v>
      </c>
      <c r="F57" s="37">
        <f t="shared" si="1"/>
        <v>535600</v>
      </c>
      <c r="G57" s="38">
        <f t="shared" si="2"/>
        <v>2458</v>
      </c>
      <c r="H57" s="39">
        <f t="shared" si="3"/>
        <v>817098.57623224636</v>
      </c>
      <c r="I57" s="2"/>
      <c r="J57" s="2"/>
    </row>
    <row r="58" spans="1:10" hidden="1">
      <c r="A58" s="34">
        <f t="shared" si="7"/>
        <v>40664</v>
      </c>
      <c r="B58" s="34">
        <f t="shared" si="6"/>
        <v>40694</v>
      </c>
      <c r="C58" s="34"/>
      <c r="D58" s="35">
        <v>535600</v>
      </c>
      <c r="E58" s="36">
        <f t="shared" si="8"/>
        <v>1</v>
      </c>
      <c r="F58" s="37">
        <f t="shared" si="1"/>
        <v>535600</v>
      </c>
      <c r="G58" s="38">
        <f t="shared" si="2"/>
        <v>2458</v>
      </c>
      <c r="H58" s="39">
        <f t="shared" si="3"/>
        <v>817098.57623224636</v>
      </c>
      <c r="I58" s="2"/>
      <c r="J58" s="2"/>
    </row>
    <row r="59" spans="1:10" hidden="1">
      <c r="A59" s="34">
        <f t="shared" si="7"/>
        <v>40695</v>
      </c>
      <c r="B59" s="34">
        <f t="shared" si="6"/>
        <v>40724</v>
      </c>
      <c r="C59" s="34"/>
      <c r="D59" s="35">
        <v>535600</v>
      </c>
      <c r="E59" s="36">
        <v>2</v>
      </c>
      <c r="F59" s="37">
        <f t="shared" si="1"/>
        <v>1071200</v>
      </c>
      <c r="G59" s="38">
        <f t="shared" si="2"/>
        <v>2458</v>
      </c>
      <c r="H59" s="39">
        <f t="shared" si="3"/>
        <v>1634197.1524644927</v>
      </c>
      <c r="I59" s="2"/>
      <c r="J59" s="2"/>
    </row>
    <row r="60" spans="1:10" hidden="1">
      <c r="A60" s="34">
        <f t="shared" si="7"/>
        <v>40725</v>
      </c>
      <c r="B60" s="34">
        <f t="shared" si="6"/>
        <v>40755</v>
      </c>
      <c r="C60" s="34"/>
      <c r="D60" s="35">
        <v>535600</v>
      </c>
      <c r="E60" s="36">
        <f t="shared" si="8"/>
        <v>1</v>
      </c>
      <c r="F60" s="37">
        <f t="shared" si="1"/>
        <v>535600</v>
      </c>
      <c r="G60" s="38">
        <f t="shared" si="2"/>
        <v>2458</v>
      </c>
      <c r="H60" s="39">
        <f t="shared" si="3"/>
        <v>817098.57623224636</v>
      </c>
      <c r="I60" s="2"/>
      <c r="J60" s="2"/>
    </row>
    <row r="61" spans="1:10" hidden="1">
      <c r="A61" s="34">
        <f t="shared" si="7"/>
        <v>40756</v>
      </c>
      <c r="B61" s="34">
        <f t="shared" si="6"/>
        <v>40786</v>
      </c>
      <c r="C61" s="34"/>
      <c r="D61" s="35">
        <v>535600</v>
      </c>
      <c r="E61" s="36">
        <f t="shared" si="8"/>
        <v>1</v>
      </c>
      <c r="F61" s="37">
        <f t="shared" si="1"/>
        <v>535600</v>
      </c>
      <c r="G61" s="38">
        <f t="shared" si="2"/>
        <v>2458</v>
      </c>
      <c r="H61" s="39">
        <f t="shared" si="3"/>
        <v>817098.57623224636</v>
      </c>
      <c r="I61" s="2"/>
      <c r="J61" s="2"/>
    </row>
    <row r="62" spans="1:10" hidden="1">
      <c r="A62" s="34">
        <f t="shared" si="7"/>
        <v>40787</v>
      </c>
      <c r="B62" s="34">
        <f t="shared" si="6"/>
        <v>40816</v>
      </c>
      <c r="C62" s="34"/>
      <c r="D62" s="35">
        <v>535600</v>
      </c>
      <c r="E62" s="36">
        <f t="shared" si="8"/>
        <v>1</v>
      </c>
      <c r="F62" s="37">
        <f t="shared" si="1"/>
        <v>535600</v>
      </c>
      <c r="G62" s="38">
        <f t="shared" si="2"/>
        <v>2458</v>
      </c>
      <c r="H62" s="39">
        <f t="shared" si="3"/>
        <v>817098.57623224636</v>
      </c>
      <c r="I62" s="2"/>
      <c r="J62" s="2"/>
    </row>
    <row r="63" spans="1:10" hidden="1">
      <c r="A63" s="34">
        <f t="shared" si="7"/>
        <v>40817</v>
      </c>
      <c r="B63" s="34">
        <f t="shared" si="6"/>
        <v>40847</v>
      </c>
      <c r="C63" s="34"/>
      <c r="D63" s="35">
        <v>535600</v>
      </c>
      <c r="E63" s="36">
        <f t="shared" si="8"/>
        <v>1</v>
      </c>
      <c r="F63" s="37">
        <f t="shared" si="1"/>
        <v>535600</v>
      </c>
      <c r="G63" s="38">
        <f t="shared" si="2"/>
        <v>2458</v>
      </c>
      <c r="H63" s="39">
        <f t="shared" si="3"/>
        <v>817098.57623224636</v>
      </c>
      <c r="I63" s="2"/>
      <c r="J63" s="2"/>
    </row>
    <row r="64" spans="1:10" hidden="1">
      <c r="A64" s="34">
        <f t="shared" si="7"/>
        <v>40848</v>
      </c>
      <c r="B64" s="34">
        <f t="shared" si="6"/>
        <v>40877</v>
      </c>
      <c r="C64" s="34"/>
      <c r="D64" s="35">
        <v>535600</v>
      </c>
      <c r="E64" s="36">
        <f t="shared" si="8"/>
        <v>2</v>
      </c>
      <c r="F64" s="37">
        <f t="shared" si="1"/>
        <v>1071200</v>
      </c>
      <c r="G64" s="38">
        <f t="shared" si="2"/>
        <v>2458</v>
      </c>
      <c r="H64" s="39">
        <f t="shared" si="3"/>
        <v>1634197.1524644927</v>
      </c>
      <c r="I64" s="2"/>
      <c r="J64" s="2"/>
    </row>
    <row r="65" spans="1:10" hidden="1">
      <c r="A65" s="34">
        <f t="shared" si="7"/>
        <v>40878</v>
      </c>
      <c r="B65" s="34">
        <f t="shared" si="6"/>
        <v>40908</v>
      </c>
      <c r="C65" s="34"/>
      <c r="D65" s="35">
        <v>535600</v>
      </c>
      <c r="E65" s="36">
        <f t="shared" si="8"/>
        <v>1</v>
      </c>
      <c r="F65" s="37">
        <f t="shared" si="1"/>
        <v>535600</v>
      </c>
      <c r="G65" s="38">
        <f t="shared" si="2"/>
        <v>2458</v>
      </c>
      <c r="H65" s="39">
        <f t="shared" si="3"/>
        <v>817098.57623224636</v>
      </c>
      <c r="I65" s="2"/>
      <c r="J65" s="2"/>
    </row>
    <row r="66" spans="1:10" hidden="1">
      <c r="A66" s="34">
        <f t="shared" si="7"/>
        <v>40909</v>
      </c>
      <c r="B66" s="34">
        <f t="shared" si="6"/>
        <v>40939</v>
      </c>
      <c r="C66" s="34"/>
      <c r="D66" s="35" t="e">
        <f>#REF!</f>
        <v>#REF!</v>
      </c>
      <c r="E66" s="36">
        <f t="shared" si="8"/>
        <v>1</v>
      </c>
      <c r="F66" s="37" t="e">
        <f t="shared" si="1"/>
        <v>#REF!</v>
      </c>
      <c r="G66" s="38">
        <f t="shared" si="2"/>
        <v>2458</v>
      </c>
      <c r="H66" s="39" t="e">
        <f t="shared" si="3"/>
        <v>#REF!</v>
      </c>
      <c r="I66" s="2"/>
      <c r="J66" s="2"/>
    </row>
    <row r="67" spans="1:10" hidden="1">
      <c r="A67" s="34">
        <f t="shared" si="7"/>
        <v>40940</v>
      </c>
      <c r="B67" s="34">
        <f t="shared" si="6"/>
        <v>40968</v>
      </c>
      <c r="C67" s="34"/>
      <c r="D67" s="35">
        <v>566700</v>
      </c>
      <c r="E67" s="36">
        <f t="shared" si="8"/>
        <v>1</v>
      </c>
      <c r="F67" s="37">
        <f t="shared" si="1"/>
        <v>566700</v>
      </c>
      <c r="G67" s="38">
        <f t="shared" si="2"/>
        <v>2458</v>
      </c>
      <c r="H67" s="39">
        <f t="shared" si="3"/>
        <v>864543.99393355858</v>
      </c>
      <c r="I67" s="2"/>
      <c r="J67" s="2"/>
    </row>
    <row r="68" spans="1:10" hidden="1">
      <c r="A68" s="34">
        <f t="shared" si="7"/>
        <v>40969</v>
      </c>
      <c r="B68" s="34">
        <f t="shared" si="6"/>
        <v>40999</v>
      </c>
      <c r="C68" s="34"/>
      <c r="D68" s="35">
        <v>566700</v>
      </c>
      <c r="E68" s="36">
        <f t="shared" si="8"/>
        <v>1</v>
      </c>
      <c r="F68" s="37">
        <f t="shared" si="1"/>
        <v>566700</v>
      </c>
      <c r="G68" s="38">
        <f t="shared" si="2"/>
        <v>2458</v>
      </c>
      <c r="H68" s="39">
        <f t="shared" si="3"/>
        <v>864543.99393355858</v>
      </c>
      <c r="I68" s="2"/>
      <c r="J68" s="2"/>
    </row>
    <row r="69" spans="1:10" hidden="1">
      <c r="A69" s="34">
        <f t="shared" si="7"/>
        <v>41000</v>
      </c>
      <c r="B69" s="34">
        <f t="shared" si="6"/>
        <v>41029</v>
      </c>
      <c r="C69" s="34"/>
      <c r="D69" s="35">
        <v>566700</v>
      </c>
      <c r="E69" s="36">
        <f t="shared" si="8"/>
        <v>1</v>
      </c>
      <c r="F69" s="37">
        <f t="shared" si="1"/>
        <v>566700</v>
      </c>
      <c r="G69" s="38">
        <f t="shared" si="2"/>
        <v>2458</v>
      </c>
      <c r="H69" s="39">
        <f t="shared" si="3"/>
        <v>864543.99393355858</v>
      </c>
      <c r="I69" s="2"/>
      <c r="J69" s="2"/>
    </row>
    <row r="70" spans="1:10" hidden="1">
      <c r="A70" s="34">
        <f t="shared" si="7"/>
        <v>41030</v>
      </c>
      <c r="B70" s="34">
        <f t="shared" si="6"/>
        <v>41060</v>
      </c>
      <c r="C70" s="34"/>
      <c r="D70" s="35">
        <v>566700</v>
      </c>
      <c r="E70" s="36">
        <f t="shared" si="8"/>
        <v>1</v>
      </c>
      <c r="F70" s="37">
        <f t="shared" si="1"/>
        <v>566700</v>
      </c>
      <c r="G70" s="38">
        <f t="shared" si="2"/>
        <v>2458</v>
      </c>
      <c r="H70" s="39">
        <f t="shared" si="3"/>
        <v>864543.99393355858</v>
      </c>
      <c r="I70" s="2"/>
      <c r="J70" s="2"/>
    </row>
    <row r="71" spans="1:10" hidden="1">
      <c r="A71" s="34">
        <f t="shared" si="7"/>
        <v>41061</v>
      </c>
      <c r="B71" s="34">
        <f t="shared" si="6"/>
        <v>41090</v>
      </c>
      <c r="C71" s="34"/>
      <c r="D71" s="35">
        <v>566700</v>
      </c>
      <c r="E71" s="36">
        <v>2</v>
      </c>
      <c r="F71" s="37">
        <f t="shared" si="1"/>
        <v>1133400</v>
      </c>
      <c r="G71" s="38">
        <f t="shared" si="2"/>
        <v>2458</v>
      </c>
      <c r="H71" s="39">
        <f t="shared" si="3"/>
        <v>1729087.9878671172</v>
      </c>
      <c r="I71" s="2"/>
      <c r="J71" s="2"/>
    </row>
    <row r="72" spans="1:10" hidden="1">
      <c r="A72" s="34">
        <f t="shared" si="7"/>
        <v>41091</v>
      </c>
      <c r="B72" s="34">
        <f t="shared" si="6"/>
        <v>41121</v>
      </c>
      <c r="C72" s="34"/>
      <c r="D72" s="35">
        <v>566700</v>
      </c>
      <c r="E72" s="36">
        <f t="shared" si="8"/>
        <v>1</v>
      </c>
      <c r="F72" s="37">
        <f t="shared" si="1"/>
        <v>566700</v>
      </c>
      <c r="G72" s="38">
        <f t="shared" si="2"/>
        <v>2458</v>
      </c>
      <c r="H72" s="39">
        <f t="shared" si="3"/>
        <v>864543.99393355858</v>
      </c>
      <c r="I72" s="2"/>
      <c r="J72" s="2"/>
    </row>
    <row r="73" spans="1:10" hidden="1">
      <c r="A73" s="34">
        <f t="shared" si="7"/>
        <v>41122</v>
      </c>
      <c r="B73" s="34">
        <f t="shared" si="6"/>
        <v>41152</v>
      </c>
      <c r="C73" s="34"/>
      <c r="D73" s="35">
        <v>566700</v>
      </c>
      <c r="E73" s="36">
        <f t="shared" si="8"/>
        <v>1</v>
      </c>
      <c r="F73" s="37">
        <f t="shared" si="1"/>
        <v>566700</v>
      </c>
      <c r="G73" s="38">
        <f t="shared" si="2"/>
        <v>2458</v>
      </c>
      <c r="H73" s="39">
        <f t="shared" si="3"/>
        <v>864543.99393355858</v>
      </c>
      <c r="I73" s="2"/>
      <c r="J73" s="2"/>
    </row>
    <row r="74" spans="1:10" hidden="1">
      <c r="A74" s="34">
        <f t="shared" si="7"/>
        <v>41153</v>
      </c>
      <c r="B74" s="34">
        <f t="shared" si="6"/>
        <v>41182</v>
      </c>
      <c r="C74" s="34"/>
      <c r="D74" s="35">
        <v>566700</v>
      </c>
      <c r="E74" s="36">
        <f t="shared" si="8"/>
        <v>1</v>
      </c>
      <c r="F74" s="37">
        <f t="shared" si="1"/>
        <v>566700</v>
      </c>
      <c r="G74" s="38">
        <f t="shared" si="2"/>
        <v>2458</v>
      </c>
      <c r="H74" s="39">
        <f t="shared" si="3"/>
        <v>864543.99393355858</v>
      </c>
      <c r="I74" s="2"/>
      <c r="J74" s="2"/>
    </row>
    <row r="75" spans="1:10" hidden="1">
      <c r="A75" s="34">
        <f t="shared" si="7"/>
        <v>41183</v>
      </c>
      <c r="B75" s="34">
        <f t="shared" si="6"/>
        <v>41213</v>
      </c>
      <c r="C75" s="34"/>
      <c r="D75" s="35">
        <v>566700</v>
      </c>
      <c r="E75" s="36">
        <f t="shared" si="8"/>
        <v>1</v>
      </c>
      <c r="F75" s="37">
        <f t="shared" si="1"/>
        <v>566700</v>
      </c>
      <c r="G75" s="38">
        <f t="shared" si="2"/>
        <v>2458</v>
      </c>
      <c r="H75" s="39">
        <f t="shared" si="3"/>
        <v>864543.99393355858</v>
      </c>
      <c r="I75" s="2"/>
      <c r="J75" s="2"/>
    </row>
    <row r="76" spans="1:10" hidden="1">
      <c r="A76" s="34">
        <f t="shared" si="7"/>
        <v>41214</v>
      </c>
      <c r="B76" s="34">
        <f t="shared" si="6"/>
        <v>41243</v>
      </c>
      <c r="C76" s="34"/>
      <c r="D76" s="35">
        <v>566700</v>
      </c>
      <c r="E76" s="36">
        <f t="shared" si="8"/>
        <v>2</v>
      </c>
      <c r="F76" s="37">
        <f t="shared" si="1"/>
        <v>1133400</v>
      </c>
      <c r="G76" s="38">
        <f t="shared" si="2"/>
        <v>2458</v>
      </c>
      <c r="H76" s="39">
        <f t="shared" si="3"/>
        <v>1729087.9878671172</v>
      </c>
      <c r="I76" s="2"/>
      <c r="J76" s="2"/>
    </row>
    <row r="77" spans="1:10" hidden="1">
      <c r="A77" s="34">
        <f t="shared" si="7"/>
        <v>41244</v>
      </c>
      <c r="B77" s="34">
        <f t="shared" si="6"/>
        <v>41274</v>
      </c>
      <c r="C77" s="34"/>
      <c r="D77" s="35">
        <v>566700</v>
      </c>
      <c r="E77" s="36">
        <f t="shared" si="8"/>
        <v>1</v>
      </c>
      <c r="F77" s="37">
        <f t="shared" si="1"/>
        <v>566700</v>
      </c>
      <c r="G77" s="38">
        <f t="shared" si="2"/>
        <v>2458</v>
      </c>
      <c r="H77" s="39">
        <f t="shared" si="3"/>
        <v>864543.99393355858</v>
      </c>
      <c r="I77" s="2"/>
      <c r="J77" s="2"/>
    </row>
    <row r="78" spans="1:10" hidden="1">
      <c r="A78" s="34">
        <f t="shared" si="7"/>
        <v>41275</v>
      </c>
      <c r="B78" s="34">
        <f t="shared" si="6"/>
        <v>41305</v>
      </c>
      <c r="C78" s="34"/>
      <c r="D78" s="35" t="e">
        <f>#REF!</f>
        <v>#REF!</v>
      </c>
      <c r="E78" s="36">
        <f t="shared" si="8"/>
        <v>1</v>
      </c>
      <c r="F78" s="37" t="e">
        <f t="shared" si="1"/>
        <v>#REF!</v>
      </c>
      <c r="G78" s="38">
        <f t="shared" si="2"/>
        <v>2458</v>
      </c>
      <c r="H78" s="39" t="e">
        <f t="shared" si="3"/>
        <v>#REF!</v>
      </c>
      <c r="I78" s="2"/>
      <c r="J78" s="2"/>
    </row>
    <row r="79" spans="1:10" hidden="1">
      <c r="A79" s="34">
        <f t="shared" si="7"/>
        <v>41306</v>
      </c>
      <c r="B79" s="34">
        <f t="shared" si="6"/>
        <v>41333</v>
      </c>
      <c r="C79" s="34"/>
      <c r="D79" s="35">
        <v>589500</v>
      </c>
      <c r="E79" s="36">
        <f t="shared" si="8"/>
        <v>1</v>
      </c>
      <c r="F79" s="37">
        <f t="shared" si="1"/>
        <v>589500</v>
      </c>
      <c r="G79" s="38">
        <f t="shared" si="2"/>
        <v>2458</v>
      </c>
      <c r="H79" s="39">
        <f t="shared" si="3"/>
        <v>899327.1297403085</v>
      </c>
      <c r="I79" s="2"/>
      <c r="J79" s="2"/>
    </row>
    <row r="80" spans="1:10" hidden="1">
      <c r="A80" s="34">
        <f t="shared" si="7"/>
        <v>41334</v>
      </c>
      <c r="B80" s="34">
        <f t="shared" si="6"/>
        <v>41364</v>
      </c>
      <c r="C80" s="34"/>
      <c r="D80" s="35">
        <v>589500</v>
      </c>
      <c r="E80" s="36">
        <f t="shared" si="8"/>
        <v>1</v>
      </c>
      <c r="F80" s="37">
        <f t="shared" si="1"/>
        <v>589500</v>
      </c>
      <c r="G80" s="38">
        <f t="shared" si="2"/>
        <v>2458</v>
      </c>
      <c r="H80" s="39">
        <f t="shared" si="3"/>
        <v>899327.1297403085</v>
      </c>
      <c r="I80" s="2"/>
      <c r="J80" s="2"/>
    </row>
    <row r="81" spans="1:10" hidden="1">
      <c r="A81" s="34">
        <f t="shared" si="7"/>
        <v>41365</v>
      </c>
      <c r="B81" s="34">
        <f t="shared" si="6"/>
        <v>41394</v>
      </c>
      <c r="C81" s="34"/>
      <c r="D81" s="35">
        <v>589500</v>
      </c>
      <c r="E81" s="36">
        <f t="shared" si="8"/>
        <v>1</v>
      </c>
      <c r="F81" s="37">
        <f t="shared" ref="F81:F144" si="9">+E81*D81</f>
        <v>589500</v>
      </c>
      <c r="G81" s="38">
        <f t="shared" si="2"/>
        <v>2458</v>
      </c>
      <c r="H81" s="39">
        <f t="shared" si="3"/>
        <v>899327.1297403085</v>
      </c>
      <c r="I81" s="2"/>
      <c r="J81" s="2"/>
    </row>
    <row r="82" spans="1:10" hidden="1">
      <c r="A82" s="34">
        <f t="shared" si="7"/>
        <v>41395</v>
      </c>
      <c r="B82" s="34">
        <f t="shared" si="6"/>
        <v>41425</v>
      </c>
      <c r="C82" s="34"/>
      <c r="D82" s="35">
        <v>589500</v>
      </c>
      <c r="E82" s="36">
        <f t="shared" si="8"/>
        <v>1</v>
      </c>
      <c r="F82" s="37">
        <f t="shared" si="9"/>
        <v>589500</v>
      </c>
      <c r="G82" s="38">
        <f t="shared" si="2"/>
        <v>2458</v>
      </c>
      <c r="H82" s="39">
        <f t="shared" si="3"/>
        <v>899327.1297403085</v>
      </c>
      <c r="I82" s="2"/>
      <c r="J82" s="2"/>
    </row>
    <row r="83" spans="1:10" hidden="1">
      <c r="A83" s="34">
        <f t="shared" si="7"/>
        <v>41426</v>
      </c>
      <c r="B83" s="34">
        <f t="shared" si="6"/>
        <v>41455</v>
      </c>
      <c r="C83" s="34"/>
      <c r="D83" s="35">
        <v>589500</v>
      </c>
      <c r="E83" s="36">
        <v>2</v>
      </c>
      <c r="F83" s="37">
        <f t="shared" si="9"/>
        <v>1179000</v>
      </c>
      <c r="G83" s="38">
        <f t="shared" ref="G83:G146" si="10">IF(B83&lt;$D$11,$D$12-$D$11,$D$12-B83)</f>
        <v>2458</v>
      </c>
      <c r="H83" s="39">
        <f t="shared" ref="H83:H146" si="11">+F83*$D$5*G83/30</f>
        <v>1798654.259480617</v>
      </c>
      <c r="I83" s="2"/>
      <c r="J83" s="2"/>
    </row>
    <row r="84" spans="1:10" hidden="1">
      <c r="A84" s="34">
        <f t="shared" si="7"/>
        <v>41456</v>
      </c>
      <c r="B84" s="34">
        <f t="shared" si="6"/>
        <v>41486</v>
      </c>
      <c r="C84" s="34"/>
      <c r="D84" s="35">
        <v>589500</v>
      </c>
      <c r="E84" s="36">
        <f t="shared" si="8"/>
        <v>1</v>
      </c>
      <c r="F84" s="37">
        <f t="shared" si="9"/>
        <v>589500</v>
      </c>
      <c r="G84" s="38">
        <f t="shared" si="10"/>
        <v>2458</v>
      </c>
      <c r="H84" s="39">
        <f t="shared" si="11"/>
        <v>899327.1297403085</v>
      </c>
      <c r="I84" s="2"/>
      <c r="J84" s="2"/>
    </row>
    <row r="85" spans="1:10" hidden="1">
      <c r="A85" s="34">
        <f t="shared" si="7"/>
        <v>41487</v>
      </c>
      <c r="B85" s="34">
        <f t="shared" si="6"/>
        <v>41517</v>
      </c>
      <c r="C85" s="34"/>
      <c r="D85" s="35">
        <v>589500</v>
      </c>
      <c r="E85" s="36">
        <f t="shared" si="8"/>
        <v>1</v>
      </c>
      <c r="F85" s="37">
        <f t="shared" si="9"/>
        <v>589500</v>
      </c>
      <c r="G85" s="38">
        <f t="shared" si="10"/>
        <v>2458</v>
      </c>
      <c r="H85" s="39">
        <f t="shared" si="11"/>
        <v>899327.1297403085</v>
      </c>
      <c r="I85" s="2"/>
      <c r="J85" s="2"/>
    </row>
    <row r="86" spans="1:10" hidden="1">
      <c r="A86" s="34">
        <f t="shared" si="7"/>
        <v>41518</v>
      </c>
      <c r="B86" s="34">
        <f t="shared" si="6"/>
        <v>41547</v>
      </c>
      <c r="C86" s="34"/>
      <c r="D86" s="35">
        <v>589500</v>
      </c>
      <c r="E86" s="36">
        <f t="shared" si="8"/>
        <v>1</v>
      </c>
      <c r="F86" s="37">
        <f t="shared" si="9"/>
        <v>589500</v>
      </c>
      <c r="G86" s="38">
        <f t="shared" si="10"/>
        <v>2458</v>
      </c>
      <c r="H86" s="39">
        <f t="shared" si="11"/>
        <v>899327.1297403085</v>
      </c>
      <c r="I86" s="2"/>
      <c r="J86" s="2"/>
    </row>
    <row r="87" spans="1:10" hidden="1">
      <c r="A87" s="34">
        <f t="shared" si="7"/>
        <v>41548</v>
      </c>
      <c r="B87" s="34">
        <f t="shared" si="6"/>
        <v>41578</v>
      </c>
      <c r="C87" s="34"/>
      <c r="D87" s="35">
        <v>589500</v>
      </c>
      <c r="E87" s="36">
        <f t="shared" si="8"/>
        <v>1</v>
      </c>
      <c r="F87" s="37">
        <f t="shared" si="9"/>
        <v>589500</v>
      </c>
      <c r="G87" s="38">
        <f t="shared" si="10"/>
        <v>2458</v>
      </c>
      <c r="H87" s="39">
        <f t="shared" si="11"/>
        <v>899327.1297403085</v>
      </c>
      <c r="I87" s="2"/>
      <c r="J87" s="2"/>
    </row>
    <row r="88" spans="1:10" hidden="1">
      <c r="A88" s="34">
        <f t="shared" si="7"/>
        <v>41579</v>
      </c>
      <c r="B88" s="34">
        <f t="shared" si="6"/>
        <v>41608</v>
      </c>
      <c r="C88" s="34"/>
      <c r="D88" s="35">
        <v>589500</v>
      </c>
      <c r="E88" s="36">
        <f t="shared" si="8"/>
        <v>2</v>
      </c>
      <c r="F88" s="37">
        <f t="shared" si="9"/>
        <v>1179000</v>
      </c>
      <c r="G88" s="38">
        <f t="shared" si="10"/>
        <v>2458</v>
      </c>
      <c r="H88" s="39">
        <f t="shared" si="11"/>
        <v>1798654.259480617</v>
      </c>
      <c r="I88" s="2"/>
      <c r="J88" s="2"/>
    </row>
    <row r="89" spans="1:10" hidden="1">
      <c r="A89" s="34">
        <f t="shared" si="7"/>
        <v>41609</v>
      </c>
      <c r="B89" s="34">
        <f t="shared" si="6"/>
        <v>41639</v>
      </c>
      <c r="C89" s="34"/>
      <c r="D89" s="35">
        <v>589500</v>
      </c>
      <c r="E89" s="36">
        <f t="shared" si="8"/>
        <v>1</v>
      </c>
      <c r="F89" s="37">
        <f t="shared" si="9"/>
        <v>589500</v>
      </c>
      <c r="G89" s="38">
        <f t="shared" si="10"/>
        <v>2458</v>
      </c>
      <c r="H89" s="39">
        <f t="shared" si="11"/>
        <v>899327.1297403085</v>
      </c>
      <c r="I89" s="2"/>
      <c r="J89" s="2"/>
    </row>
    <row r="90" spans="1:10" hidden="1">
      <c r="A90" s="34">
        <f t="shared" si="7"/>
        <v>41640</v>
      </c>
      <c r="B90" s="34">
        <f t="shared" si="6"/>
        <v>41670</v>
      </c>
      <c r="C90" s="34"/>
      <c r="D90" s="35" t="e">
        <f>#REF!</f>
        <v>#REF!</v>
      </c>
      <c r="E90" s="36">
        <f t="shared" si="8"/>
        <v>1</v>
      </c>
      <c r="F90" s="37" t="e">
        <f t="shared" si="9"/>
        <v>#REF!</v>
      </c>
      <c r="G90" s="38">
        <f t="shared" si="10"/>
        <v>2458</v>
      </c>
      <c r="H90" s="39" t="e">
        <f t="shared" si="11"/>
        <v>#REF!</v>
      </c>
      <c r="I90" s="2"/>
      <c r="J90" s="2"/>
    </row>
    <row r="91" spans="1:10" hidden="1">
      <c r="A91" s="34">
        <f t="shared" si="7"/>
        <v>41671</v>
      </c>
      <c r="B91" s="34">
        <f t="shared" si="6"/>
        <v>41698</v>
      </c>
      <c r="C91" s="34"/>
      <c r="D91" s="35">
        <v>616000</v>
      </c>
      <c r="E91" s="36">
        <f t="shared" si="8"/>
        <v>1</v>
      </c>
      <c r="F91" s="37">
        <f t="shared" si="9"/>
        <v>616000</v>
      </c>
      <c r="G91" s="38">
        <f t="shared" si="10"/>
        <v>2458</v>
      </c>
      <c r="H91" s="39">
        <f t="shared" si="11"/>
        <v>939754.89723499573</v>
      </c>
      <c r="I91" s="2"/>
      <c r="J91" s="2"/>
    </row>
    <row r="92" spans="1:10" hidden="1">
      <c r="A92" s="34">
        <f t="shared" si="7"/>
        <v>41699</v>
      </c>
      <c r="B92" s="34">
        <f t="shared" si="6"/>
        <v>41729</v>
      </c>
      <c r="C92" s="34"/>
      <c r="D92" s="35">
        <v>616000</v>
      </c>
      <c r="E92" s="36">
        <f t="shared" si="8"/>
        <v>1</v>
      </c>
      <c r="F92" s="37">
        <f t="shared" si="9"/>
        <v>616000</v>
      </c>
      <c r="G92" s="38">
        <f t="shared" si="10"/>
        <v>2458</v>
      </c>
      <c r="H92" s="39">
        <f t="shared" si="11"/>
        <v>939754.89723499573</v>
      </c>
      <c r="I92" s="2"/>
      <c r="J92" s="2"/>
    </row>
    <row r="93" spans="1:10" hidden="1">
      <c r="A93" s="34">
        <f t="shared" si="7"/>
        <v>41730</v>
      </c>
      <c r="B93" s="34">
        <f t="shared" si="6"/>
        <v>41759</v>
      </c>
      <c r="C93" s="34"/>
      <c r="D93" s="35">
        <v>616000</v>
      </c>
      <c r="E93" s="36">
        <f t="shared" si="8"/>
        <v>1</v>
      </c>
      <c r="F93" s="37">
        <f t="shared" si="9"/>
        <v>616000</v>
      </c>
      <c r="G93" s="38">
        <f t="shared" si="10"/>
        <v>2458</v>
      </c>
      <c r="H93" s="39">
        <f t="shared" si="11"/>
        <v>939754.89723499573</v>
      </c>
      <c r="I93" s="2"/>
      <c r="J93" s="2"/>
    </row>
    <row r="94" spans="1:10" hidden="1">
      <c r="A94" s="34">
        <f t="shared" si="7"/>
        <v>41760</v>
      </c>
      <c r="B94" s="34">
        <f t="shared" si="6"/>
        <v>41790</v>
      </c>
      <c r="C94" s="34"/>
      <c r="D94" s="35">
        <v>616000</v>
      </c>
      <c r="E94" s="36">
        <f t="shared" si="8"/>
        <v>1</v>
      </c>
      <c r="F94" s="37">
        <f t="shared" si="9"/>
        <v>616000</v>
      </c>
      <c r="G94" s="38">
        <f t="shared" si="10"/>
        <v>2458</v>
      </c>
      <c r="H94" s="39">
        <f t="shared" si="11"/>
        <v>939754.89723499573</v>
      </c>
      <c r="I94" s="2"/>
      <c r="J94" s="2"/>
    </row>
    <row r="95" spans="1:10" hidden="1">
      <c r="A95" s="34">
        <f t="shared" si="7"/>
        <v>41791</v>
      </c>
      <c r="B95" s="34">
        <f t="shared" si="6"/>
        <v>41820</v>
      </c>
      <c r="C95" s="34"/>
      <c r="D95" s="35">
        <v>616000</v>
      </c>
      <c r="E95" s="36">
        <v>2</v>
      </c>
      <c r="F95" s="37">
        <f t="shared" si="9"/>
        <v>1232000</v>
      </c>
      <c r="G95" s="38">
        <f t="shared" si="10"/>
        <v>2458</v>
      </c>
      <c r="H95" s="39">
        <f t="shared" si="11"/>
        <v>1879509.7944699915</v>
      </c>
      <c r="I95" s="2"/>
      <c r="J95" s="2"/>
    </row>
    <row r="96" spans="1:10" hidden="1">
      <c r="A96" s="34">
        <f t="shared" si="7"/>
        <v>41821</v>
      </c>
      <c r="B96" s="34">
        <f t="shared" si="6"/>
        <v>41851</v>
      </c>
      <c r="C96" s="34"/>
      <c r="D96" s="35">
        <v>616000</v>
      </c>
      <c r="E96" s="36">
        <f t="shared" si="8"/>
        <v>1</v>
      </c>
      <c r="F96" s="37">
        <f t="shared" si="9"/>
        <v>616000</v>
      </c>
      <c r="G96" s="38">
        <f t="shared" si="10"/>
        <v>2458</v>
      </c>
      <c r="H96" s="39">
        <f t="shared" si="11"/>
        <v>939754.89723499573</v>
      </c>
      <c r="I96" s="2"/>
      <c r="J96" s="2"/>
    </row>
    <row r="97" spans="1:10" hidden="1">
      <c r="A97" s="34">
        <f t="shared" si="7"/>
        <v>41852</v>
      </c>
      <c r="B97" s="34">
        <f t="shared" si="6"/>
        <v>41882</v>
      </c>
      <c r="C97" s="34"/>
      <c r="D97" s="35">
        <v>616000</v>
      </c>
      <c r="E97" s="36">
        <f t="shared" si="8"/>
        <v>1</v>
      </c>
      <c r="F97" s="37">
        <f t="shared" si="9"/>
        <v>616000</v>
      </c>
      <c r="G97" s="38">
        <f t="shared" si="10"/>
        <v>2458</v>
      </c>
      <c r="H97" s="39">
        <f t="shared" si="11"/>
        <v>939754.89723499573</v>
      </c>
      <c r="I97" s="2"/>
      <c r="J97" s="2"/>
    </row>
    <row r="98" spans="1:10" hidden="1">
      <c r="A98" s="34">
        <f t="shared" si="7"/>
        <v>41883</v>
      </c>
      <c r="B98" s="34">
        <f t="shared" si="6"/>
        <v>41912</v>
      </c>
      <c r="C98" s="34"/>
      <c r="D98" s="35">
        <v>616000</v>
      </c>
      <c r="E98" s="36">
        <f t="shared" si="8"/>
        <v>1</v>
      </c>
      <c r="F98" s="37">
        <f t="shared" si="9"/>
        <v>616000</v>
      </c>
      <c r="G98" s="38">
        <f t="shared" si="10"/>
        <v>2458</v>
      </c>
      <c r="H98" s="39">
        <f t="shared" si="11"/>
        <v>939754.89723499573</v>
      </c>
      <c r="I98" s="2"/>
      <c r="J98" s="2"/>
    </row>
    <row r="99" spans="1:10" hidden="1">
      <c r="A99" s="34">
        <f t="shared" si="7"/>
        <v>41913</v>
      </c>
      <c r="B99" s="34">
        <f t="shared" si="6"/>
        <v>41943</v>
      </c>
      <c r="C99" s="34"/>
      <c r="D99" s="35">
        <v>616000</v>
      </c>
      <c r="E99" s="36">
        <f t="shared" si="8"/>
        <v>1</v>
      </c>
      <c r="F99" s="37">
        <f t="shared" si="9"/>
        <v>616000</v>
      </c>
      <c r="G99" s="38">
        <f t="shared" si="10"/>
        <v>2458</v>
      </c>
      <c r="H99" s="39">
        <f t="shared" si="11"/>
        <v>939754.89723499573</v>
      </c>
      <c r="I99" s="2"/>
      <c r="J99" s="2"/>
    </row>
    <row r="100" spans="1:10" hidden="1">
      <c r="A100" s="34">
        <f t="shared" si="7"/>
        <v>41944</v>
      </c>
      <c r="B100" s="34">
        <f t="shared" si="6"/>
        <v>41973</v>
      </c>
      <c r="C100" s="34"/>
      <c r="D100" s="35">
        <v>616000</v>
      </c>
      <c r="E100" s="36">
        <f t="shared" si="8"/>
        <v>2</v>
      </c>
      <c r="F100" s="37">
        <f t="shared" si="9"/>
        <v>1232000</v>
      </c>
      <c r="G100" s="38">
        <f t="shared" si="10"/>
        <v>2458</v>
      </c>
      <c r="H100" s="39">
        <f t="shared" si="11"/>
        <v>1879509.7944699915</v>
      </c>
      <c r="I100" s="2"/>
      <c r="J100" s="2"/>
    </row>
    <row r="101" spans="1:10" hidden="1">
      <c r="A101" s="34">
        <f t="shared" si="7"/>
        <v>41974</v>
      </c>
      <c r="B101" s="34">
        <f t="shared" ref="B101:B164" si="12">EOMONTH(A101,0)</f>
        <v>42004</v>
      </c>
      <c r="C101" s="34"/>
      <c r="D101" s="35">
        <v>616000</v>
      </c>
      <c r="E101" s="36">
        <f t="shared" si="8"/>
        <v>1</v>
      </c>
      <c r="F101" s="37">
        <f t="shared" si="9"/>
        <v>616000</v>
      </c>
      <c r="G101" s="38">
        <f t="shared" si="10"/>
        <v>2458</v>
      </c>
      <c r="H101" s="39">
        <f t="shared" si="11"/>
        <v>939754.89723499573</v>
      </c>
      <c r="I101" s="2"/>
      <c r="J101" s="2"/>
    </row>
    <row r="102" spans="1:10" hidden="1">
      <c r="A102" s="34">
        <f t="shared" ref="A102:A165" si="13">1+B101</f>
        <v>42005</v>
      </c>
      <c r="B102" s="34">
        <f t="shared" si="12"/>
        <v>42035</v>
      </c>
      <c r="C102" s="34"/>
      <c r="D102" s="35" t="e">
        <f>#REF!</f>
        <v>#REF!</v>
      </c>
      <c r="E102" s="36">
        <f t="shared" si="8"/>
        <v>1</v>
      </c>
      <c r="F102" s="37" t="e">
        <f t="shared" si="9"/>
        <v>#REF!</v>
      </c>
      <c r="G102" s="38">
        <f t="shared" si="10"/>
        <v>2458</v>
      </c>
      <c r="H102" s="39" t="e">
        <f t="shared" si="11"/>
        <v>#REF!</v>
      </c>
      <c r="I102" s="2"/>
      <c r="J102" s="2"/>
    </row>
    <row r="103" spans="1:10" hidden="1">
      <c r="A103" s="34">
        <f t="shared" si="13"/>
        <v>42036</v>
      </c>
      <c r="B103" s="34">
        <f t="shared" si="12"/>
        <v>42063</v>
      </c>
      <c r="C103" s="34"/>
      <c r="D103" s="35">
        <v>644350</v>
      </c>
      <c r="E103" s="36">
        <f t="shared" ref="E103:E166" si="14">IF(OR(AND(MONTH(B103)=2,B103-A103+1&gt;=28),(AND(MONTH(B103)&lt;&gt;6,MONTH(B103)&lt;&gt;11,B103-A103+1&gt;=30))),1,IF(OR(MONTH(B103)=6,MONTH(B103)=11),1+((30-DAY(A103)+1)/30),(30-DAY(A103)+1)/30))</f>
        <v>1</v>
      </c>
      <c r="F103" s="37">
        <f t="shared" si="9"/>
        <v>644350</v>
      </c>
      <c r="G103" s="38">
        <f t="shared" si="10"/>
        <v>2458</v>
      </c>
      <c r="H103" s="39">
        <f t="shared" si="11"/>
        <v>983004.98057365196</v>
      </c>
      <c r="I103" s="2"/>
      <c r="J103" s="2"/>
    </row>
    <row r="104" spans="1:10" hidden="1">
      <c r="A104" s="34">
        <f t="shared" si="13"/>
        <v>42064</v>
      </c>
      <c r="B104" s="34">
        <f t="shared" si="12"/>
        <v>42094</v>
      </c>
      <c r="C104" s="34"/>
      <c r="D104" s="35">
        <v>644350</v>
      </c>
      <c r="E104" s="36">
        <f t="shared" si="14"/>
        <v>1</v>
      </c>
      <c r="F104" s="37">
        <f t="shared" si="9"/>
        <v>644350</v>
      </c>
      <c r="G104" s="38">
        <f t="shared" si="10"/>
        <v>2458</v>
      </c>
      <c r="H104" s="39">
        <f t="shared" si="11"/>
        <v>983004.98057365196</v>
      </c>
      <c r="I104" s="2"/>
      <c r="J104" s="2"/>
    </row>
    <row r="105" spans="1:10" hidden="1">
      <c r="A105" s="34">
        <f t="shared" si="13"/>
        <v>42095</v>
      </c>
      <c r="B105" s="34">
        <f t="shared" si="12"/>
        <v>42124</v>
      </c>
      <c r="C105" s="34"/>
      <c r="D105" s="35">
        <v>644350</v>
      </c>
      <c r="E105" s="36">
        <f t="shared" si="14"/>
        <v>1</v>
      </c>
      <c r="F105" s="37">
        <f t="shared" si="9"/>
        <v>644350</v>
      </c>
      <c r="G105" s="38">
        <f t="shared" si="10"/>
        <v>2458</v>
      </c>
      <c r="H105" s="39">
        <f t="shared" si="11"/>
        <v>983004.98057365196</v>
      </c>
      <c r="I105" s="2"/>
      <c r="J105" s="2"/>
    </row>
    <row r="106" spans="1:10" hidden="1">
      <c r="A106" s="34">
        <f t="shared" si="13"/>
        <v>42125</v>
      </c>
      <c r="B106" s="34">
        <f t="shared" si="12"/>
        <v>42155</v>
      </c>
      <c r="C106" s="34"/>
      <c r="D106" s="35">
        <v>644350</v>
      </c>
      <c r="E106" s="36">
        <f t="shared" si="14"/>
        <v>1</v>
      </c>
      <c r="F106" s="37">
        <f t="shared" si="9"/>
        <v>644350</v>
      </c>
      <c r="G106" s="38">
        <f t="shared" si="10"/>
        <v>2458</v>
      </c>
      <c r="H106" s="39">
        <f t="shared" si="11"/>
        <v>983004.98057365196</v>
      </c>
      <c r="I106" s="2"/>
      <c r="J106" s="2"/>
    </row>
    <row r="107" spans="1:10" hidden="1">
      <c r="A107" s="34">
        <f t="shared" si="13"/>
        <v>42156</v>
      </c>
      <c r="B107" s="34">
        <f t="shared" si="12"/>
        <v>42185</v>
      </c>
      <c r="C107" s="34"/>
      <c r="D107" s="35">
        <v>644350</v>
      </c>
      <c r="E107" s="36">
        <v>2</v>
      </c>
      <c r="F107" s="37">
        <f t="shared" si="9"/>
        <v>1288700</v>
      </c>
      <c r="G107" s="38">
        <f t="shared" si="10"/>
        <v>2458</v>
      </c>
      <c r="H107" s="39">
        <f t="shared" si="11"/>
        <v>1966009.9611473039</v>
      </c>
      <c r="I107" s="2"/>
      <c r="J107" s="2"/>
    </row>
    <row r="108" spans="1:10" hidden="1">
      <c r="A108" s="34">
        <f t="shared" si="13"/>
        <v>42186</v>
      </c>
      <c r="B108" s="34">
        <f t="shared" si="12"/>
        <v>42216</v>
      </c>
      <c r="C108" s="34"/>
      <c r="D108" s="35">
        <v>644350</v>
      </c>
      <c r="E108" s="36">
        <f t="shared" si="14"/>
        <v>1</v>
      </c>
      <c r="F108" s="37">
        <f t="shared" si="9"/>
        <v>644350</v>
      </c>
      <c r="G108" s="38">
        <f t="shared" si="10"/>
        <v>2458</v>
      </c>
      <c r="H108" s="39">
        <f t="shared" si="11"/>
        <v>983004.98057365196</v>
      </c>
      <c r="I108" s="2"/>
      <c r="J108" s="2"/>
    </row>
    <row r="109" spans="1:10" hidden="1">
      <c r="A109" s="34">
        <f t="shared" si="13"/>
        <v>42217</v>
      </c>
      <c r="B109" s="34">
        <f t="shared" si="12"/>
        <v>42247</v>
      </c>
      <c r="C109" s="34"/>
      <c r="D109" s="35">
        <v>644350</v>
      </c>
      <c r="E109" s="36">
        <f t="shared" si="14"/>
        <v>1</v>
      </c>
      <c r="F109" s="37">
        <f t="shared" si="9"/>
        <v>644350</v>
      </c>
      <c r="G109" s="38">
        <f t="shared" si="10"/>
        <v>2458</v>
      </c>
      <c r="H109" s="39">
        <f t="shared" si="11"/>
        <v>983004.98057365196</v>
      </c>
      <c r="I109" s="2"/>
      <c r="J109" s="2"/>
    </row>
    <row r="110" spans="1:10" hidden="1">
      <c r="A110" s="34">
        <f t="shared" si="13"/>
        <v>42248</v>
      </c>
      <c r="B110" s="34">
        <f t="shared" si="12"/>
        <v>42277</v>
      </c>
      <c r="C110" s="34"/>
      <c r="D110" s="35">
        <v>644350</v>
      </c>
      <c r="E110" s="36">
        <f t="shared" si="14"/>
        <v>1</v>
      </c>
      <c r="F110" s="37">
        <f t="shared" si="9"/>
        <v>644350</v>
      </c>
      <c r="G110" s="38">
        <f t="shared" si="10"/>
        <v>2458</v>
      </c>
      <c r="H110" s="39">
        <f t="shared" si="11"/>
        <v>983004.98057365196</v>
      </c>
      <c r="I110" s="2"/>
      <c r="J110" s="2"/>
    </row>
    <row r="111" spans="1:10" hidden="1">
      <c r="A111" s="34">
        <f t="shared" si="13"/>
        <v>42278</v>
      </c>
      <c r="B111" s="34">
        <f t="shared" si="12"/>
        <v>42308</v>
      </c>
      <c r="C111" s="34"/>
      <c r="D111" s="35">
        <v>644350</v>
      </c>
      <c r="E111" s="36">
        <f t="shared" si="14"/>
        <v>1</v>
      </c>
      <c r="F111" s="37">
        <f t="shared" si="9"/>
        <v>644350</v>
      </c>
      <c r="G111" s="38">
        <f t="shared" si="10"/>
        <v>2458</v>
      </c>
      <c r="H111" s="39">
        <f t="shared" si="11"/>
        <v>983004.98057365196</v>
      </c>
      <c r="I111" s="2"/>
      <c r="J111" s="2"/>
    </row>
    <row r="112" spans="1:10" hidden="1">
      <c r="A112" s="34">
        <f t="shared" si="13"/>
        <v>42309</v>
      </c>
      <c r="B112" s="34">
        <f t="shared" si="12"/>
        <v>42338</v>
      </c>
      <c r="C112" s="34"/>
      <c r="D112" s="35">
        <v>644350</v>
      </c>
      <c r="E112" s="36">
        <f t="shared" si="14"/>
        <v>2</v>
      </c>
      <c r="F112" s="37">
        <f t="shared" si="9"/>
        <v>1288700</v>
      </c>
      <c r="G112" s="38">
        <f t="shared" si="10"/>
        <v>2458</v>
      </c>
      <c r="H112" s="39">
        <f t="shared" si="11"/>
        <v>1966009.9611473039</v>
      </c>
      <c r="I112" s="2"/>
      <c r="J112" s="2"/>
    </row>
    <row r="113" spans="1:10" hidden="1">
      <c r="A113" s="34">
        <f t="shared" si="13"/>
        <v>42339</v>
      </c>
      <c r="B113" s="34">
        <f t="shared" si="12"/>
        <v>42369</v>
      </c>
      <c r="C113" s="34"/>
      <c r="D113" s="35">
        <v>644350</v>
      </c>
      <c r="E113" s="36">
        <f t="shared" si="14"/>
        <v>1</v>
      </c>
      <c r="F113" s="37">
        <f t="shared" si="9"/>
        <v>644350</v>
      </c>
      <c r="G113" s="38">
        <f t="shared" si="10"/>
        <v>2458</v>
      </c>
      <c r="H113" s="39">
        <f t="shared" si="11"/>
        <v>983004.98057365196</v>
      </c>
      <c r="I113" s="2"/>
      <c r="J113" s="2"/>
    </row>
    <row r="114" spans="1:10" hidden="1">
      <c r="A114" s="34">
        <f t="shared" si="13"/>
        <v>42370</v>
      </c>
      <c r="B114" s="34">
        <f t="shared" si="12"/>
        <v>42400</v>
      </c>
      <c r="C114" s="34"/>
      <c r="D114" s="35" t="e">
        <f>#REF!</f>
        <v>#REF!</v>
      </c>
      <c r="E114" s="36">
        <f t="shared" si="14"/>
        <v>1</v>
      </c>
      <c r="F114" s="37" t="e">
        <f t="shared" si="9"/>
        <v>#REF!</v>
      </c>
      <c r="G114" s="38">
        <f t="shared" si="10"/>
        <v>2458</v>
      </c>
      <c r="H114" s="39" t="e">
        <f t="shared" si="11"/>
        <v>#REF!</v>
      </c>
      <c r="I114" s="2"/>
      <c r="J114" s="2"/>
    </row>
    <row r="115" spans="1:10" hidden="1">
      <c r="A115" s="34">
        <f t="shared" si="13"/>
        <v>42401</v>
      </c>
      <c r="B115" s="34">
        <f t="shared" si="12"/>
        <v>42429</v>
      </c>
      <c r="C115" s="34"/>
      <c r="D115" s="35">
        <v>689455</v>
      </c>
      <c r="E115" s="36">
        <f t="shared" si="14"/>
        <v>1</v>
      </c>
      <c r="F115" s="37">
        <f t="shared" si="9"/>
        <v>689455</v>
      </c>
      <c r="G115" s="38">
        <f t="shared" si="10"/>
        <v>2458</v>
      </c>
      <c r="H115" s="39">
        <f t="shared" si="11"/>
        <v>1051816.0920018735</v>
      </c>
      <c r="I115" s="2"/>
      <c r="J115" s="2"/>
    </row>
    <row r="116" spans="1:10" hidden="1">
      <c r="A116" s="34">
        <f t="shared" si="13"/>
        <v>42430</v>
      </c>
      <c r="B116" s="34">
        <f t="shared" si="12"/>
        <v>42460</v>
      </c>
      <c r="C116" s="34"/>
      <c r="D116" s="35">
        <v>689455</v>
      </c>
      <c r="E116" s="36">
        <f t="shared" si="14"/>
        <v>1</v>
      </c>
      <c r="F116" s="37">
        <f t="shared" si="9"/>
        <v>689455</v>
      </c>
      <c r="G116" s="38">
        <f t="shared" si="10"/>
        <v>2458</v>
      </c>
      <c r="H116" s="39">
        <f t="shared" si="11"/>
        <v>1051816.0920018735</v>
      </c>
      <c r="I116" s="2"/>
      <c r="J116" s="2"/>
    </row>
    <row r="117" spans="1:10" hidden="1">
      <c r="A117" s="34">
        <f t="shared" si="13"/>
        <v>42461</v>
      </c>
      <c r="B117" s="34">
        <f t="shared" si="12"/>
        <v>42490</v>
      </c>
      <c r="C117" s="34"/>
      <c r="D117" s="35">
        <v>689455</v>
      </c>
      <c r="E117" s="36">
        <f t="shared" si="14"/>
        <v>1</v>
      </c>
      <c r="F117" s="37">
        <f t="shared" si="9"/>
        <v>689455</v>
      </c>
      <c r="G117" s="38">
        <f t="shared" si="10"/>
        <v>2458</v>
      </c>
      <c r="H117" s="39">
        <f t="shared" si="11"/>
        <v>1051816.0920018735</v>
      </c>
      <c r="I117" s="2"/>
      <c r="J117" s="2"/>
    </row>
    <row r="118" spans="1:10" hidden="1">
      <c r="A118" s="34">
        <f t="shared" si="13"/>
        <v>42491</v>
      </c>
      <c r="B118" s="34">
        <f t="shared" si="12"/>
        <v>42521</v>
      </c>
      <c r="C118" s="34"/>
      <c r="D118" s="35">
        <v>689455</v>
      </c>
      <c r="E118" s="36">
        <f t="shared" si="14"/>
        <v>1</v>
      </c>
      <c r="F118" s="37">
        <f t="shared" si="9"/>
        <v>689455</v>
      </c>
      <c r="G118" s="38">
        <f t="shared" si="10"/>
        <v>2458</v>
      </c>
      <c r="H118" s="39">
        <f t="shared" si="11"/>
        <v>1051816.0920018735</v>
      </c>
      <c r="I118" s="2"/>
      <c r="J118" s="2"/>
    </row>
    <row r="119" spans="1:10" hidden="1">
      <c r="A119" s="34">
        <f t="shared" si="13"/>
        <v>42522</v>
      </c>
      <c r="B119" s="34">
        <f t="shared" si="12"/>
        <v>42551</v>
      </c>
      <c r="C119" s="34"/>
      <c r="D119" s="35">
        <v>689455</v>
      </c>
      <c r="E119" s="36">
        <v>2</v>
      </c>
      <c r="F119" s="37">
        <f t="shared" si="9"/>
        <v>1378910</v>
      </c>
      <c r="G119" s="38">
        <f t="shared" si="10"/>
        <v>2458</v>
      </c>
      <c r="H119" s="39">
        <f t="shared" si="11"/>
        <v>2103632.1840037471</v>
      </c>
      <c r="I119" s="2"/>
      <c r="J119" s="2"/>
    </row>
    <row r="120" spans="1:10" hidden="1">
      <c r="A120" s="34">
        <f t="shared" si="13"/>
        <v>42552</v>
      </c>
      <c r="B120" s="34">
        <f t="shared" si="12"/>
        <v>42582</v>
      </c>
      <c r="C120" s="34"/>
      <c r="D120" s="35">
        <v>689455</v>
      </c>
      <c r="E120" s="36">
        <f t="shared" si="14"/>
        <v>1</v>
      </c>
      <c r="F120" s="37">
        <f t="shared" si="9"/>
        <v>689455</v>
      </c>
      <c r="G120" s="38">
        <f t="shared" si="10"/>
        <v>2458</v>
      </c>
      <c r="H120" s="39">
        <f t="shared" si="11"/>
        <v>1051816.0920018735</v>
      </c>
      <c r="I120" s="2"/>
      <c r="J120" s="2"/>
    </row>
    <row r="121" spans="1:10" hidden="1">
      <c r="A121" s="34">
        <f t="shared" si="13"/>
        <v>42583</v>
      </c>
      <c r="B121" s="34">
        <f t="shared" si="12"/>
        <v>42613</v>
      </c>
      <c r="C121" s="34"/>
      <c r="D121" s="35">
        <v>689455</v>
      </c>
      <c r="E121" s="36">
        <f t="shared" si="14"/>
        <v>1</v>
      </c>
      <c r="F121" s="37">
        <f t="shared" si="9"/>
        <v>689455</v>
      </c>
      <c r="G121" s="38">
        <f t="shared" si="10"/>
        <v>2458</v>
      </c>
      <c r="H121" s="39">
        <f t="shared" si="11"/>
        <v>1051816.0920018735</v>
      </c>
      <c r="I121" s="2"/>
      <c r="J121" s="2"/>
    </row>
    <row r="122" spans="1:10" hidden="1">
      <c r="A122" s="34">
        <f t="shared" si="13"/>
        <v>42614</v>
      </c>
      <c r="B122" s="34">
        <f t="shared" si="12"/>
        <v>42643</v>
      </c>
      <c r="C122" s="34"/>
      <c r="D122" s="35">
        <v>689455</v>
      </c>
      <c r="E122" s="36">
        <f t="shared" si="14"/>
        <v>1</v>
      </c>
      <c r="F122" s="37">
        <f t="shared" si="9"/>
        <v>689455</v>
      </c>
      <c r="G122" s="38">
        <f t="shared" si="10"/>
        <v>2458</v>
      </c>
      <c r="H122" s="39">
        <f t="shared" si="11"/>
        <v>1051816.0920018735</v>
      </c>
      <c r="I122" s="2"/>
      <c r="J122" s="2"/>
    </row>
    <row r="123" spans="1:10" hidden="1">
      <c r="A123" s="34">
        <f t="shared" si="13"/>
        <v>42644</v>
      </c>
      <c r="B123" s="34">
        <f t="shared" si="12"/>
        <v>42674</v>
      </c>
      <c r="C123" s="34"/>
      <c r="D123" s="35">
        <v>689455</v>
      </c>
      <c r="E123" s="36">
        <f t="shared" si="14"/>
        <v>1</v>
      </c>
      <c r="F123" s="37">
        <f t="shared" si="9"/>
        <v>689455</v>
      </c>
      <c r="G123" s="38">
        <f t="shared" si="10"/>
        <v>2458</v>
      </c>
      <c r="H123" s="39">
        <f t="shared" si="11"/>
        <v>1051816.0920018735</v>
      </c>
      <c r="I123" s="2"/>
      <c r="J123" s="2"/>
    </row>
    <row r="124" spans="1:10" hidden="1">
      <c r="A124" s="34">
        <f t="shared" si="13"/>
        <v>42675</v>
      </c>
      <c r="B124" s="34">
        <f t="shared" si="12"/>
        <v>42704</v>
      </c>
      <c r="C124" s="34"/>
      <c r="D124" s="35">
        <v>689455</v>
      </c>
      <c r="E124" s="36">
        <f t="shared" si="14"/>
        <v>2</v>
      </c>
      <c r="F124" s="37">
        <f t="shared" si="9"/>
        <v>1378910</v>
      </c>
      <c r="G124" s="38">
        <f t="shared" si="10"/>
        <v>2458</v>
      </c>
      <c r="H124" s="39">
        <f t="shared" si="11"/>
        <v>2103632.1840037471</v>
      </c>
      <c r="I124" s="2"/>
      <c r="J124" s="2"/>
    </row>
    <row r="125" spans="1:10" hidden="1">
      <c r="A125" s="34">
        <f t="shared" si="13"/>
        <v>42705</v>
      </c>
      <c r="B125" s="34">
        <f t="shared" si="12"/>
        <v>42735</v>
      </c>
      <c r="C125" s="34"/>
      <c r="D125" s="35">
        <v>689455</v>
      </c>
      <c r="E125" s="36">
        <f t="shared" si="14"/>
        <v>1</v>
      </c>
      <c r="F125" s="37">
        <f t="shared" si="9"/>
        <v>689455</v>
      </c>
      <c r="G125" s="38">
        <f t="shared" si="10"/>
        <v>2458</v>
      </c>
      <c r="H125" s="39">
        <f t="shared" si="11"/>
        <v>1051816.0920018735</v>
      </c>
      <c r="I125" s="2"/>
      <c r="J125" s="2"/>
    </row>
    <row r="126" spans="1:10" hidden="1">
      <c r="A126" s="34">
        <f t="shared" si="13"/>
        <v>42736</v>
      </c>
      <c r="B126" s="34">
        <f t="shared" si="12"/>
        <v>42766</v>
      </c>
      <c r="C126" s="34"/>
      <c r="D126" s="35">
        <v>737717</v>
      </c>
      <c r="E126" s="36">
        <f t="shared" si="14"/>
        <v>1</v>
      </c>
      <c r="F126" s="37">
        <f t="shared" si="9"/>
        <v>737717</v>
      </c>
      <c r="G126" s="38">
        <f t="shared" si="10"/>
        <v>2458</v>
      </c>
      <c r="H126" s="39">
        <f t="shared" si="11"/>
        <v>1125443.4472784244</v>
      </c>
      <c r="I126" s="2"/>
      <c r="J126" s="2"/>
    </row>
    <row r="127" spans="1:10" hidden="1">
      <c r="A127" s="34">
        <f t="shared" si="13"/>
        <v>42767</v>
      </c>
      <c r="B127" s="34">
        <f t="shared" si="12"/>
        <v>42794</v>
      </c>
      <c r="C127" s="34"/>
      <c r="D127" s="35">
        <v>737717</v>
      </c>
      <c r="E127" s="36">
        <f t="shared" si="14"/>
        <v>1</v>
      </c>
      <c r="F127" s="37">
        <f t="shared" si="9"/>
        <v>737717</v>
      </c>
      <c r="G127" s="38">
        <f t="shared" si="10"/>
        <v>2458</v>
      </c>
      <c r="H127" s="39">
        <f t="shared" si="11"/>
        <v>1125443.4472784244</v>
      </c>
      <c r="I127" s="2"/>
      <c r="J127" s="2"/>
    </row>
    <row r="128" spans="1:10" hidden="1">
      <c r="A128" s="34">
        <f t="shared" si="13"/>
        <v>42795</v>
      </c>
      <c r="B128" s="34">
        <f t="shared" si="12"/>
        <v>42825</v>
      </c>
      <c r="C128" s="34"/>
      <c r="D128" s="35">
        <v>737717</v>
      </c>
      <c r="E128" s="36">
        <f t="shared" si="14"/>
        <v>1</v>
      </c>
      <c r="F128" s="37">
        <f t="shared" si="9"/>
        <v>737717</v>
      </c>
      <c r="G128" s="38">
        <f t="shared" si="10"/>
        <v>2458</v>
      </c>
      <c r="H128" s="39">
        <f t="shared" si="11"/>
        <v>1125443.4472784244</v>
      </c>
      <c r="I128" s="2"/>
      <c r="J128" s="2"/>
    </row>
    <row r="129" spans="1:10" hidden="1">
      <c r="A129" s="34">
        <f t="shared" si="13"/>
        <v>42826</v>
      </c>
      <c r="B129" s="34">
        <f t="shared" si="12"/>
        <v>42855</v>
      </c>
      <c r="C129" s="34"/>
      <c r="D129" s="35">
        <v>737717</v>
      </c>
      <c r="E129" s="36">
        <f t="shared" si="14"/>
        <v>1</v>
      </c>
      <c r="F129" s="37">
        <f t="shared" si="9"/>
        <v>737717</v>
      </c>
      <c r="G129" s="38">
        <f t="shared" si="10"/>
        <v>2458</v>
      </c>
      <c r="H129" s="39">
        <f t="shared" si="11"/>
        <v>1125443.4472784244</v>
      </c>
      <c r="I129" s="2"/>
      <c r="J129" s="2"/>
    </row>
    <row r="130" spans="1:10" hidden="1">
      <c r="A130" s="34">
        <f t="shared" si="13"/>
        <v>42856</v>
      </c>
      <c r="B130" s="34">
        <f t="shared" si="12"/>
        <v>42886</v>
      </c>
      <c r="C130" s="34"/>
      <c r="D130" s="35">
        <v>737717</v>
      </c>
      <c r="E130" s="36">
        <f t="shared" si="14"/>
        <v>1</v>
      </c>
      <c r="F130" s="37">
        <f t="shared" si="9"/>
        <v>737717</v>
      </c>
      <c r="G130" s="38">
        <f t="shared" si="10"/>
        <v>2458</v>
      </c>
      <c r="H130" s="39">
        <f t="shared" si="11"/>
        <v>1125443.4472784244</v>
      </c>
      <c r="I130" s="2"/>
      <c r="J130" s="2"/>
    </row>
    <row r="131" spans="1:10" hidden="1">
      <c r="A131" s="34">
        <f t="shared" si="13"/>
        <v>42887</v>
      </c>
      <c r="B131" s="34">
        <f t="shared" si="12"/>
        <v>42916</v>
      </c>
      <c r="C131" s="34"/>
      <c r="D131" s="35">
        <v>737717</v>
      </c>
      <c r="E131" s="36">
        <f t="shared" si="14"/>
        <v>2</v>
      </c>
      <c r="F131" s="37">
        <f t="shared" si="9"/>
        <v>1475434</v>
      </c>
      <c r="G131" s="38">
        <f t="shared" si="10"/>
        <v>2458</v>
      </c>
      <c r="H131" s="39">
        <f t="shared" si="11"/>
        <v>2250886.8945568488</v>
      </c>
      <c r="I131" s="2"/>
      <c r="J131" s="2"/>
    </row>
    <row r="132" spans="1:10" hidden="1">
      <c r="A132" s="34">
        <f t="shared" si="13"/>
        <v>42917</v>
      </c>
      <c r="B132" s="34">
        <f t="shared" si="12"/>
        <v>42947</v>
      </c>
      <c r="C132" s="34"/>
      <c r="D132" s="35">
        <v>737717</v>
      </c>
      <c r="E132" s="36">
        <f t="shared" si="14"/>
        <v>1</v>
      </c>
      <c r="F132" s="37">
        <f t="shared" si="9"/>
        <v>737717</v>
      </c>
      <c r="G132" s="38">
        <f t="shared" si="10"/>
        <v>2458</v>
      </c>
      <c r="H132" s="39">
        <f t="shared" si="11"/>
        <v>1125443.4472784244</v>
      </c>
      <c r="I132" s="2"/>
      <c r="J132" s="2"/>
    </row>
    <row r="133" spans="1:10" hidden="1">
      <c r="A133" s="34">
        <f t="shared" si="13"/>
        <v>42948</v>
      </c>
      <c r="B133" s="34">
        <f t="shared" si="12"/>
        <v>42978</v>
      </c>
      <c r="C133" s="34"/>
      <c r="D133" s="35">
        <v>737717</v>
      </c>
      <c r="E133" s="36">
        <f t="shared" si="14"/>
        <v>1</v>
      </c>
      <c r="F133" s="37">
        <f t="shared" si="9"/>
        <v>737717</v>
      </c>
      <c r="G133" s="38">
        <f t="shared" si="10"/>
        <v>2458</v>
      </c>
      <c r="H133" s="39">
        <f t="shared" si="11"/>
        <v>1125443.4472784244</v>
      </c>
      <c r="I133" s="2"/>
      <c r="J133" s="2"/>
    </row>
    <row r="134" spans="1:10" hidden="1">
      <c r="A134" s="34">
        <f t="shared" si="13"/>
        <v>42979</v>
      </c>
      <c r="B134" s="34">
        <f t="shared" si="12"/>
        <v>43008</v>
      </c>
      <c r="C134" s="34"/>
      <c r="D134" s="35">
        <v>737717</v>
      </c>
      <c r="E134" s="36">
        <f t="shared" si="14"/>
        <v>1</v>
      </c>
      <c r="F134" s="37">
        <f t="shared" si="9"/>
        <v>737717</v>
      </c>
      <c r="G134" s="38">
        <f t="shared" si="10"/>
        <v>2458</v>
      </c>
      <c r="H134" s="39">
        <f t="shared" si="11"/>
        <v>1125443.4472784244</v>
      </c>
      <c r="I134" s="2"/>
      <c r="J134" s="2"/>
    </row>
    <row r="135" spans="1:10" hidden="1">
      <c r="A135" s="34">
        <f t="shared" si="13"/>
        <v>43009</v>
      </c>
      <c r="B135" s="34">
        <f t="shared" si="12"/>
        <v>43039</v>
      </c>
      <c r="C135" s="34"/>
      <c r="D135" s="35">
        <v>737717</v>
      </c>
      <c r="E135" s="36">
        <f t="shared" si="14"/>
        <v>1</v>
      </c>
      <c r="F135" s="37">
        <f t="shared" si="9"/>
        <v>737717</v>
      </c>
      <c r="G135" s="38">
        <f t="shared" si="10"/>
        <v>2458</v>
      </c>
      <c r="H135" s="39">
        <f t="shared" si="11"/>
        <v>1125443.4472784244</v>
      </c>
      <c r="I135" s="2"/>
      <c r="J135" s="2"/>
    </row>
    <row r="136" spans="1:10" hidden="1">
      <c r="A136" s="34">
        <f t="shared" si="13"/>
        <v>43040</v>
      </c>
      <c r="B136" s="34">
        <f t="shared" si="12"/>
        <v>43069</v>
      </c>
      <c r="C136" s="34"/>
      <c r="D136" s="35">
        <v>737717</v>
      </c>
      <c r="E136" s="36">
        <f t="shared" si="14"/>
        <v>2</v>
      </c>
      <c r="F136" s="37">
        <f t="shared" si="9"/>
        <v>1475434</v>
      </c>
      <c r="G136" s="38">
        <f t="shared" si="10"/>
        <v>2458</v>
      </c>
      <c r="H136" s="39">
        <f t="shared" si="11"/>
        <v>2250886.8945568488</v>
      </c>
      <c r="I136" s="2"/>
      <c r="J136" s="2"/>
    </row>
    <row r="137" spans="1:10" hidden="1">
      <c r="A137" s="34">
        <f t="shared" si="13"/>
        <v>43070</v>
      </c>
      <c r="B137" s="34">
        <f t="shared" si="12"/>
        <v>43100</v>
      </c>
      <c r="C137" s="34"/>
      <c r="D137" s="35">
        <v>737717</v>
      </c>
      <c r="E137" s="36">
        <f t="shared" si="14"/>
        <v>1</v>
      </c>
      <c r="F137" s="37">
        <f t="shared" si="9"/>
        <v>737717</v>
      </c>
      <c r="G137" s="38">
        <f t="shared" si="10"/>
        <v>2458</v>
      </c>
      <c r="H137" s="39">
        <f t="shared" si="11"/>
        <v>1125443.4472784244</v>
      </c>
      <c r="I137" s="2"/>
      <c r="J137" s="2"/>
    </row>
    <row r="138" spans="1:10" hidden="1">
      <c r="A138" s="34">
        <f t="shared" si="13"/>
        <v>43101</v>
      </c>
      <c r="B138" s="34">
        <f t="shared" si="12"/>
        <v>43131</v>
      </c>
      <c r="C138" s="34"/>
      <c r="D138" s="35" t="e">
        <f>#REF!</f>
        <v>#REF!</v>
      </c>
      <c r="E138" s="36">
        <f t="shared" si="14"/>
        <v>1</v>
      </c>
      <c r="F138" s="37" t="e">
        <f t="shared" si="9"/>
        <v>#REF!</v>
      </c>
      <c r="G138" s="38">
        <f t="shared" si="10"/>
        <v>2458</v>
      </c>
      <c r="H138" s="39" t="e">
        <f t="shared" si="11"/>
        <v>#REF!</v>
      </c>
      <c r="I138" s="2"/>
      <c r="J138" s="2"/>
    </row>
    <row r="139" spans="1:10">
      <c r="A139" s="34">
        <v>43146</v>
      </c>
      <c r="B139" s="34">
        <f t="shared" si="12"/>
        <v>43159</v>
      </c>
      <c r="C139" s="34"/>
      <c r="D139" s="35">
        <v>781242</v>
      </c>
      <c r="E139" s="36">
        <f t="shared" si="14"/>
        <v>0.53333333333333333</v>
      </c>
      <c r="F139" s="37">
        <f t="shared" si="9"/>
        <v>416662.4</v>
      </c>
      <c r="G139" s="38">
        <f t="shared" si="10"/>
        <v>2458</v>
      </c>
      <c r="H139" s="50">
        <v>0</v>
      </c>
      <c r="I139" s="2"/>
      <c r="J139" s="2"/>
    </row>
    <row r="140" spans="1:10">
      <c r="A140" s="34">
        <f t="shared" si="13"/>
        <v>43160</v>
      </c>
      <c r="B140" s="34">
        <f t="shared" si="12"/>
        <v>43190</v>
      </c>
      <c r="C140" s="34"/>
      <c r="D140" s="35">
        <v>781242</v>
      </c>
      <c r="E140" s="36">
        <f t="shared" si="14"/>
        <v>1</v>
      </c>
      <c r="F140" s="37">
        <f t="shared" si="9"/>
        <v>781242</v>
      </c>
      <c r="G140" s="38">
        <f t="shared" si="10"/>
        <v>2458</v>
      </c>
      <c r="H140" s="50">
        <v>0</v>
      </c>
      <c r="I140" s="2"/>
      <c r="J140" s="2"/>
    </row>
    <row r="141" spans="1:10">
      <c r="A141" s="34">
        <f t="shared" si="13"/>
        <v>43191</v>
      </c>
      <c r="B141" s="34">
        <f t="shared" si="12"/>
        <v>43220</v>
      </c>
      <c r="C141" s="34"/>
      <c r="D141" s="35">
        <v>781242</v>
      </c>
      <c r="E141" s="36">
        <f t="shared" si="14"/>
        <v>1</v>
      </c>
      <c r="F141" s="37">
        <f t="shared" si="9"/>
        <v>781242</v>
      </c>
      <c r="G141" s="38">
        <f t="shared" si="10"/>
        <v>2458</v>
      </c>
      <c r="H141" s="50">
        <v>0</v>
      </c>
      <c r="I141" s="2"/>
      <c r="J141" s="2"/>
    </row>
    <row r="142" spans="1:10">
      <c r="A142" s="34">
        <f t="shared" si="13"/>
        <v>43221</v>
      </c>
      <c r="B142" s="34">
        <f t="shared" si="12"/>
        <v>43251</v>
      </c>
      <c r="C142" s="34"/>
      <c r="D142" s="35">
        <v>781242</v>
      </c>
      <c r="E142" s="36">
        <f t="shared" si="14"/>
        <v>1</v>
      </c>
      <c r="F142" s="37">
        <f t="shared" si="9"/>
        <v>781242</v>
      </c>
      <c r="G142" s="38">
        <f t="shared" si="10"/>
        <v>2458</v>
      </c>
      <c r="H142" s="50">
        <v>0</v>
      </c>
      <c r="I142" s="2"/>
      <c r="J142" s="2"/>
    </row>
    <row r="143" spans="1:10">
      <c r="A143" s="34">
        <f t="shared" si="13"/>
        <v>43252</v>
      </c>
      <c r="B143" s="34">
        <f t="shared" si="12"/>
        <v>43281</v>
      </c>
      <c r="C143" s="34"/>
      <c r="D143" s="35">
        <v>781242</v>
      </c>
      <c r="E143" s="36">
        <v>1</v>
      </c>
      <c r="F143" s="37">
        <f t="shared" si="9"/>
        <v>781242</v>
      </c>
      <c r="G143" s="38">
        <f t="shared" si="10"/>
        <v>2458</v>
      </c>
      <c r="H143" s="50">
        <v>0</v>
      </c>
      <c r="I143" s="2"/>
      <c r="J143" s="2"/>
    </row>
    <row r="144" spans="1:10">
      <c r="A144" s="34">
        <f t="shared" si="13"/>
        <v>43282</v>
      </c>
      <c r="B144" s="34">
        <f t="shared" si="12"/>
        <v>43312</v>
      </c>
      <c r="C144" s="34"/>
      <c r="D144" s="35">
        <v>781242</v>
      </c>
      <c r="E144" s="36">
        <f t="shared" si="14"/>
        <v>1</v>
      </c>
      <c r="F144" s="37">
        <f t="shared" si="9"/>
        <v>781242</v>
      </c>
      <c r="G144" s="38">
        <f t="shared" si="10"/>
        <v>2458</v>
      </c>
      <c r="H144" s="50">
        <v>0</v>
      </c>
      <c r="I144" s="2"/>
      <c r="J144" s="2"/>
    </row>
    <row r="145" spans="1:10">
      <c r="A145" s="34">
        <f t="shared" si="13"/>
        <v>43313</v>
      </c>
      <c r="B145" s="34">
        <f t="shared" si="12"/>
        <v>43343</v>
      </c>
      <c r="C145" s="34"/>
      <c r="D145" s="35">
        <v>781242</v>
      </c>
      <c r="E145" s="36">
        <f t="shared" si="14"/>
        <v>1</v>
      </c>
      <c r="F145" s="37">
        <f t="shared" ref="F145:F208" si="15">+E145*D145</f>
        <v>781242</v>
      </c>
      <c r="G145" s="38">
        <f t="shared" si="10"/>
        <v>2458</v>
      </c>
      <c r="H145" s="50">
        <v>0</v>
      </c>
      <c r="I145" s="2"/>
      <c r="J145" s="2"/>
    </row>
    <row r="146" spans="1:10">
      <c r="A146" s="34">
        <f t="shared" si="13"/>
        <v>43344</v>
      </c>
      <c r="B146" s="34">
        <f t="shared" si="12"/>
        <v>43373</v>
      </c>
      <c r="C146" s="34"/>
      <c r="D146" s="35">
        <v>781242</v>
      </c>
      <c r="E146" s="36">
        <f t="shared" si="14"/>
        <v>1</v>
      </c>
      <c r="F146" s="37">
        <f t="shared" si="15"/>
        <v>781242</v>
      </c>
      <c r="G146" s="38">
        <f t="shared" si="10"/>
        <v>2458</v>
      </c>
      <c r="H146" s="50">
        <v>0</v>
      </c>
      <c r="I146" s="2"/>
      <c r="J146" s="2"/>
    </row>
    <row r="147" spans="1:10">
      <c r="A147" s="34">
        <f t="shared" si="13"/>
        <v>43374</v>
      </c>
      <c r="B147" s="34">
        <f t="shared" si="12"/>
        <v>43404</v>
      </c>
      <c r="C147" s="34"/>
      <c r="D147" s="35">
        <v>781242</v>
      </c>
      <c r="E147" s="36">
        <f t="shared" si="14"/>
        <v>1</v>
      </c>
      <c r="F147" s="37">
        <f t="shared" si="15"/>
        <v>781242</v>
      </c>
      <c r="G147" s="38">
        <f>IF(B147&lt;$D$11,$D$12-$D$11,$D$12-B147)</f>
        <v>2458</v>
      </c>
      <c r="H147" s="50">
        <v>0</v>
      </c>
      <c r="I147" s="2"/>
      <c r="J147" s="2"/>
    </row>
    <row r="148" spans="1:10">
      <c r="A148" s="34">
        <f t="shared" si="13"/>
        <v>43405</v>
      </c>
      <c r="B148" s="34">
        <f t="shared" si="12"/>
        <v>43434</v>
      </c>
      <c r="C148" s="34"/>
      <c r="D148" s="35">
        <v>781242</v>
      </c>
      <c r="E148" s="36">
        <f t="shared" si="14"/>
        <v>2</v>
      </c>
      <c r="F148" s="37">
        <f t="shared" si="15"/>
        <v>1562484</v>
      </c>
      <c r="G148" s="38">
        <f>IF(B148&lt;$D$11,$D$12-$D$11,$D$12-B148)</f>
        <v>2435</v>
      </c>
      <c r="H148" s="50">
        <f t="shared" ref="H147:H210" si="16">+F148*$D$5*G148/30</f>
        <v>2361383.6463779658</v>
      </c>
      <c r="I148" s="2"/>
      <c r="J148" s="2"/>
    </row>
    <row r="149" spans="1:10">
      <c r="A149" s="34">
        <f t="shared" si="13"/>
        <v>43435</v>
      </c>
      <c r="B149" s="34">
        <f t="shared" si="12"/>
        <v>43465</v>
      </c>
      <c r="C149" s="34"/>
      <c r="D149" s="35">
        <v>781242</v>
      </c>
      <c r="E149" s="36">
        <f t="shared" si="14"/>
        <v>1</v>
      </c>
      <c r="F149" s="37">
        <f t="shared" si="15"/>
        <v>781242</v>
      </c>
      <c r="G149" s="38">
        <f t="shared" ref="G147:G211" si="17">IF(B149&lt;$D$11,$D$12-$D$11,$D$12-B149)</f>
        <v>2404</v>
      </c>
      <c r="H149" s="39">
        <f>+F149*$D$5*G149/23</f>
        <v>1520426.6456278805</v>
      </c>
      <c r="I149" s="2"/>
      <c r="J149" s="2"/>
    </row>
    <row r="150" spans="1:10">
      <c r="A150" s="34">
        <f t="shared" si="13"/>
        <v>43466</v>
      </c>
      <c r="B150" s="34">
        <f t="shared" si="12"/>
        <v>43496</v>
      </c>
      <c r="C150" s="34"/>
      <c r="D150" s="35">
        <v>828116</v>
      </c>
      <c r="E150" s="36">
        <f t="shared" si="14"/>
        <v>1</v>
      </c>
      <c r="F150" s="37">
        <f t="shared" si="15"/>
        <v>828116</v>
      </c>
      <c r="G150" s="38">
        <f t="shared" si="17"/>
        <v>2373</v>
      </c>
      <c r="H150" s="39">
        <f t="shared" si="16"/>
        <v>1219666.0095803328</v>
      </c>
      <c r="I150" s="2"/>
      <c r="J150" s="2"/>
    </row>
    <row r="151" spans="1:10">
      <c r="A151" s="34">
        <f t="shared" si="13"/>
        <v>43497</v>
      </c>
      <c r="B151" s="34">
        <f t="shared" si="12"/>
        <v>43524</v>
      </c>
      <c r="C151" s="34"/>
      <c r="D151" s="35">
        <v>828116</v>
      </c>
      <c r="E151" s="36">
        <f t="shared" si="14"/>
        <v>1</v>
      </c>
      <c r="F151" s="37">
        <f t="shared" si="15"/>
        <v>828116</v>
      </c>
      <c r="G151" s="38">
        <f t="shared" si="17"/>
        <v>2345</v>
      </c>
      <c r="H151" s="39">
        <f t="shared" si="16"/>
        <v>1205274.6702342522</v>
      </c>
      <c r="I151" s="2"/>
      <c r="J151" s="2"/>
    </row>
    <row r="152" spans="1:10">
      <c r="A152" s="34">
        <f t="shared" si="13"/>
        <v>43525</v>
      </c>
      <c r="B152" s="34">
        <f t="shared" si="12"/>
        <v>43555</v>
      </c>
      <c r="C152" s="34"/>
      <c r="D152" s="35">
        <v>828116</v>
      </c>
      <c r="E152" s="36">
        <f t="shared" si="14"/>
        <v>1</v>
      </c>
      <c r="F152" s="37">
        <f t="shared" si="15"/>
        <v>828116</v>
      </c>
      <c r="G152" s="38">
        <f t="shared" si="17"/>
        <v>2314</v>
      </c>
      <c r="H152" s="39">
        <f t="shared" si="16"/>
        <v>1189341.40167252</v>
      </c>
      <c r="I152" s="2"/>
      <c r="J152" s="2"/>
    </row>
    <row r="153" spans="1:10">
      <c r="A153" s="34">
        <f t="shared" si="13"/>
        <v>43556</v>
      </c>
      <c r="B153" s="34">
        <f t="shared" si="12"/>
        <v>43585</v>
      </c>
      <c r="C153" s="34"/>
      <c r="D153" s="35">
        <v>828116</v>
      </c>
      <c r="E153" s="36">
        <f t="shared" si="14"/>
        <v>1</v>
      </c>
      <c r="F153" s="37">
        <f t="shared" si="15"/>
        <v>828116</v>
      </c>
      <c r="G153" s="38">
        <f t="shared" si="17"/>
        <v>2284</v>
      </c>
      <c r="H153" s="39">
        <f t="shared" si="16"/>
        <v>1173922.1095160053</v>
      </c>
      <c r="I153" s="2"/>
      <c r="J153" s="2"/>
    </row>
    <row r="154" spans="1:10">
      <c r="A154" s="34">
        <f t="shared" si="13"/>
        <v>43586</v>
      </c>
      <c r="B154" s="34">
        <f t="shared" si="12"/>
        <v>43616</v>
      </c>
      <c r="C154" s="34"/>
      <c r="D154" s="35">
        <v>828116</v>
      </c>
      <c r="E154" s="36">
        <f t="shared" si="14"/>
        <v>1</v>
      </c>
      <c r="F154" s="37">
        <f t="shared" si="15"/>
        <v>828116</v>
      </c>
      <c r="G154" s="38">
        <f t="shared" si="17"/>
        <v>2253</v>
      </c>
      <c r="H154" s="39">
        <f t="shared" si="16"/>
        <v>1157988.840954273</v>
      </c>
      <c r="I154" s="2"/>
      <c r="J154" s="2"/>
    </row>
    <row r="155" spans="1:10">
      <c r="A155" s="34">
        <f t="shared" si="13"/>
        <v>43617</v>
      </c>
      <c r="B155" s="34">
        <f t="shared" si="12"/>
        <v>43646</v>
      </c>
      <c r="C155" s="34"/>
      <c r="D155" s="35">
        <v>828116</v>
      </c>
      <c r="E155" s="36">
        <v>1</v>
      </c>
      <c r="F155" s="37">
        <f t="shared" si="15"/>
        <v>828116</v>
      </c>
      <c r="G155" s="38">
        <f t="shared" si="17"/>
        <v>2223</v>
      </c>
      <c r="H155" s="39">
        <f t="shared" si="16"/>
        <v>1142569.5487977581</v>
      </c>
      <c r="I155" s="2"/>
      <c r="J155" s="2"/>
    </row>
    <row r="156" spans="1:10">
      <c r="A156" s="34">
        <f t="shared" si="13"/>
        <v>43647</v>
      </c>
      <c r="B156" s="34">
        <f t="shared" si="12"/>
        <v>43677</v>
      </c>
      <c r="C156" s="34"/>
      <c r="D156" s="35">
        <v>828116</v>
      </c>
      <c r="E156" s="36">
        <f t="shared" si="14"/>
        <v>1</v>
      </c>
      <c r="F156" s="37">
        <f t="shared" si="15"/>
        <v>828116</v>
      </c>
      <c r="G156" s="38">
        <f t="shared" si="17"/>
        <v>2192</v>
      </c>
      <c r="H156" s="39">
        <f t="shared" si="16"/>
        <v>1126636.2802360258</v>
      </c>
      <c r="I156" s="2"/>
      <c r="J156" s="2"/>
    </row>
    <row r="157" spans="1:10">
      <c r="A157" s="34">
        <f t="shared" si="13"/>
        <v>43678</v>
      </c>
      <c r="B157" s="34">
        <f t="shared" si="12"/>
        <v>43708</v>
      </c>
      <c r="C157" s="34"/>
      <c r="D157" s="35">
        <v>828116</v>
      </c>
      <c r="E157" s="36">
        <f t="shared" si="14"/>
        <v>1</v>
      </c>
      <c r="F157" s="37">
        <f t="shared" si="15"/>
        <v>828116</v>
      </c>
      <c r="G157" s="38">
        <f t="shared" si="17"/>
        <v>2161</v>
      </c>
      <c r="H157" s="39">
        <f t="shared" si="16"/>
        <v>1110703.0116742938</v>
      </c>
      <c r="I157" s="2"/>
      <c r="J157" s="2"/>
    </row>
    <row r="158" spans="1:10">
      <c r="A158" s="34">
        <f t="shared" si="13"/>
        <v>43709</v>
      </c>
      <c r="B158" s="34">
        <f t="shared" si="12"/>
        <v>43738</v>
      </c>
      <c r="C158" s="34"/>
      <c r="D158" s="35">
        <v>828116</v>
      </c>
      <c r="E158" s="36">
        <f t="shared" si="14"/>
        <v>1</v>
      </c>
      <c r="F158" s="37">
        <f t="shared" si="15"/>
        <v>828116</v>
      </c>
      <c r="G158" s="38">
        <f t="shared" si="17"/>
        <v>2131</v>
      </c>
      <c r="H158" s="39">
        <f t="shared" si="16"/>
        <v>1095283.7195177788</v>
      </c>
      <c r="I158" s="2"/>
      <c r="J158" s="2"/>
    </row>
    <row r="159" spans="1:10">
      <c r="A159" s="34">
        <f t="shared" si="13"/>
        <v>43739</v>
      </c>
      <c r="B159" s="34">
        <f t="shared" si="12"/>
        <v>43769</v>
      </c>
      <c r="C159" s="34"/>
      <c r="D159" s="35">
        <v>828116</v>
      </c>
      <c r="E159" s="36">
        <f t="shared" si="14"/>
        <v>1</v>
      </c>
      <c r="F159" s="37">
        <f t="shared" si="15"/>
        <v>828116</v>
      </c>
      <c r="G159" s="38">
        <f t="shared" si="17"/>
        <v>2100</v>
      </c>
      <c r="H159" s="39">
        <f t="shared" si="16"/>
        <v>1079350.4509560468</v>
      </c>
      <c r="I159" s="2"/>
      <c r="J159" s="2"/>
    </row>
    <row r="160" spans="1:10">
      <c r="A160" s="34">
        <f t="shared" si="13"/>
        <v>43770</v>
      </c>
      <c r="B160" s="34">
        <f t="shared" si="12"/>
        <v>43799</v>
      </c>
      <c r="C160" s="34"/>
      <c r="D160" s="35">
        <v>828116</v>
      </c>
      <c r="E160" s="36">
        <f t="shared" si="14"/>
        <v>2</v>
      </c>
      <c r="F160" s="37">
        <f t="shared" si="15"/>
        <v>1656232</v>
      </c>
      <c r="G160" s="38">
        <f t="shared" si="17"/>
        <v>2070</v>
      </c>
      <c r="H160" s="39">
        <f t="shared" si="16"/>
        <v>2127862.3175990637</v>
      </c>
      <c r="I160" s="2"/>
      <c r="J160" s="2"/>
    </row>
    <row r="161" spans="1:10">
      <c r="A161" s="34">
        <f t="shared" si="13"/>
        <v>43800</v>
      </c>
      <c r="B161" s="34">
        <f t="shared" si="12"/>
        <v>43830</v>
      </c>
      <c r="C161" s="34"/>
      <c r="D161" s="35">
        <v>828116</v>
      </c>
      <c r="E161" s="36">
        <f t="shared" si="14"/>
        <v>1</v>
      </c>
      <c r="F161" s="37">
        <f t="shared" si="15"/>
        <v>828116</v>
      </c>
      <c r="G161" s="38">
        <f t="shared" si="17"/>
        <v>2039</v>
      </c>
      <c r="H161" s="39">
        <f t="shared" si="16"/>
        <v>1047997.8902377996</v>
      </c>
      <c r="I161" s="2"/>
      <c r="J161" s="2"/>
    </row>
    <row r="162" spans="1:10">
      <c r="A162" s="34">
        <f t="shared" si="13"/>
        <v>43831</v>
      </c>
      <c r="B162" s="34">
        <f t="shared" si="12"/>
        <v>43861</v>
      </c>
      <c r="C162" s="34"/>
      <c r="D162" s="35">
        <v>877803</v>
      </c>
      <c r="E162" s="36">
        <f t="shared" si="14"/>
        <v>1</v>
      </c>
      <c r="F162" s="37">
        <f t="shared" si="15"/>
        <v>877803</v>
      </c>
      <c r="G162" s="38">
        <f t="shared" si="17"/>
        <v>2008</v>
      </c>
      <c r="H162" s="39">
        <f t="shared" si="16"/>
        <v>1093988.5488278419</v>
      </c>
      <c r="I162" s="2"/>
      <c r="J162" s="2"/>
    </row>
    <row r="163" spans="1:10">
      <c r="A163" s="34">
        <f t="shared" si="13"/>
        <v>43862</v>
      </c>
      <c r="B163" s="34">
        <f t="shared" si="12"/>
        <v>43890</v>
      </c>
      <c r="C163" s="34"/>
      <c r="D163" s="35">
        <v>877803</v>
      </c>
      <c r="E163" s="36">
        <f t="shared" si="14"/>
        <v>1</v>
      </c>
      <c r="F163" s="37">
        <f t="shared" si="15"/>
        <v>877803</v>
      </c>
      <c r="G163" s="38">
        <f t="shared" si="17"/>
        <v>1979</v>
      </c>
      <c r="H163" s="39">
        <f t="shared" si="16"/>
        <v>1078188.9134115034</v>
      </c>
      <c r="I163" s="2"/>
      <c r="J163" s="2"/>
    </row>
    <row r="164" spans="1:10">
      <c r="A164" s="34">
        <f t="shared" si="13"/>
        <v>43891</v>
      </c>
      <c r="B164" s="34">
        <f t="shared" si="12"/>
        <v>43921</v>
      </c>
      <c r="C164" s="34"/>
      <c r="D164" s="35">
        <v>877803</v>
      </c>
      <c r="E164" s="36">
        <f t="shared" si="14"/>
        <v>1</v>
      </c>
      <c r="F164" s="37">
        <f t="shared" si="15"/>
        <v>877803</v>
      </c>
      <c r="G164" s="38">
        <f t="shared" si="17"/>
        <v>1948</v>
      </c>
      <c r="H164" s="39">
        <f t="shared" si="16"/>
        <v>1061299.6479664522</v>
      </c>
      <c r="I164" s="2"/>
      <c r="J164" s="2"/>
    </row>
    <row r="165" spans="1:10">
      <c r="A165" s="34">
        <f t="shared" si="13"/>
        <v>43922</v>
      </c>
      <c r="B165" s="34">
        <f t="shared" ref="B165:B215" si="18">EOMONTH(A165,0)</f>
        <v>43951</v>
      </c>
      <c r="C165" s="34"/>
      <c r="D165" s="35">
        <v>877803</v>
      </c>
      <c r="E165" s="36">
        <f t="shared" si="14"/>
        <v>1</v>
      </c>
      <c r="F165" s="37">
        <f t="shared" si="15"/>
        <v>877803</v>
      </c>
      <c r="G165" s="38">
        <f t="shared" si="17"/>
        <v>1918</v>
      </c>
      <c r="H165" s="39">
        <f t="shared" si="16"/>
        <v>1044955.1975357573</v>
      </c>
      <c r="I165" s="2"/>
      <c r="J165" s="2"/>
    </row>
    <row r="166" spans="1:10">
      <c r="A166" s="34">
        <f t="shared" ref="A166:A215" si="19">1+B165</f>
        <v>43952</v>
      </c>
      <c r="B166" s="34">
        <f t="shared" si="18"/>
        <v>43982</v>
      </c>
      <c r="C166" s="34"/>
      <c r="D166" s="35">
        <v>877803</v>
      </c>
      <c r="E166" s="36">
        <f t="shared" si="14"/>
        <v>1</v>
      </c>
      <c r="F166" s="37">
        <f t="shared" si="15"/>
        <v>877803</v>
      </c>
      <c r="G166" s="38">
        <f t="shared" si="17"/>
        <v>1887</v>
      </c>
      <c r="H166" s="39">
        <f t="shared" si="16"/>
        <v>1028065.932090706</v>
      </c>
      <c r="I166" s="2"/>
      <c r="J166" s="2"/>
    </row>
    <row r="167" spans="1:10">
      <c r="A167" s="34">
        <f t="shared" si="19"/>
        <v>43983</v>
      </c>
      <c r="B167" s="34">
        <f t="shared" si="18"/>
        <v>44012</v>
      </c>
      <c r="C167" s="34"/>
      <c r="D167" s="35">
        <v>877803</v>
      </c>
      <c r="E167" s="36">
        <v>1</v>
      </c>
      <c r="F167" s="37">
        <f t="shared" si="15"/>
        <v>877803</v>
      </c>
      <c r="G167" s="38">
        <f t="shared" si="17"/>
        <v>1857</v>
      </c>
      <c r="H167" s="39">
        <f t="shared" si="16"/>
        <v>1011721.4816600111</v>
      </c>
      <c r="I167" s="2"/>
      <c r="J167" s="2"/>
    </row>
    <row r="168" spans="1:10">
      <c r="A168" s="34">
        <f t="shared" si="19"/>
        <v>44013</v>
      </c>
      <c r="B168" s="34">
        <f t="shared" si="18"/>
        <v>44043</v>
      </c>
      <c r="C168" s="34"/>
      <c r="D168" s="35">
        <v>877803</v>
      </c>
      <c r="E168" s="36">
        <f t="shared" ref="E168:E226" si="20">IF(OR(AND(MONTH(B168)=2,B168-A168+1&gt;=28),(AND(MONTH(B168)&lt;&gt;6,MONTH(B168)&lt;&gt;11,B168-A168+1&gt;=30))),1,IF(OR(MONTH(B168)=6,MONTH(B168)=11),1+((30-DAY(A168)+1)/30),(30-DAY(A168)+1)/30))</f>
        <v>1</v>
      </c>
      <c r="F168" s="37">
        <f t="shared" si="15"/>
        <v>877803</v>
      </c>
      <c r="G168" s="38">
        <f t="shared" si="17"/>
        <v>1826</v>
      </c>
      <c r="H168" s="39">
        <f t="shared" si="16"/>
        <v>994832.21621495986</v>
      </c>
      <c r="I168" s="2"/>
      <c r="J168" s="2"/>
    </row>
    <row r="169" spans="1:10">
      <c r="A169" s="34">
        <f t="shared" si="19"/>
        <v>44044</v>
      </c>
      <c r="B169" s="34">
        <f t="shared" si="18"/>
        <v>44074</v>
      </c>
      <c r="C169" s="34"/>
      <c r="D169" s="35">
        <v>877803</v>
      </c>
      <c r="E169" s="36">
        <f t="shared" si="20"/>
        <v>1</v>
      </c>
      <c r="F169" s="37">
        <f t="shared" si="15"/>
        <v>877803</v>
      </c>
      <c r="G169" s="38">
        <f t="shared" si="17"/>
        <v>1795</v>
      </c>
      <c r="H169" s="39">
        <f t="shared" si="16"/>
        <v>977942.95076990849</v>
      </c>
      <c r="I169" s="2"/>
      <c r="J169" s="2"/>
    </row>
    <row r="170" spans="1:10">
      <c r="A170" s="34">
        <f t="shared" si="19"/>
        <v>44075</v>
      </c>
      <c r="B170" s="34">
        <f t="shared" si="18"/>
        <v>44104</v>
      </c>
      <c r="C170" s="34"/>
      <c r="D170" s="35">
        <v>877803</v>
      </c>
      <c r="E170" s="36">
        <f t="shared" si="20"/>
        <v>1</v>
      </c>
      <c r="F170" s="37">
        <f t="shared" si="15"/>
        <v>877803</v>
      </c>
      <c r="G170" s="38">
        <f t="shared" si="17"/>
        <v>1765</v>
      </c>
      <c r="H170" s="39">
        <f t="shared" si="16"/>
        <v>961598.50033921364</v>
      </c>
      <c r="I170" s="2"/>
      <c r="J170" s="2"/>
    </row>
    <row r="171" spans="1:10">
      <c r="A171" s="34">
        <f t="shared" si="19"/>
        <v>44105</v>
      </c>
      <c r="B171" s="34">
        <f t="shared" si="18"/>
        <v>44135</v>
      </c>
      <c r="C171" s="34"/>
      <c r="D171" s="35">
        <v>877803</v>
      </c>
      <c r="E171" s="36">
        <f t="shared" si="20"/>
        <v>1</v>
      </c>
      <c r="F171" s="37">
        <f t="shared" si="15"/>
        <v>877803</v>
      </c>
      <c r="G171" s="38">
        <f t="shared" si="17"/>
        <v>1734</v>
      </c>
      <c r="H171" s="39">
        <f t="shared" si="16"/>
        <v>944709.23489416228</v>
      </c>
      <c r="I171" s="2"/>
      <c r="J171" s="2"/>
    </row>
    <row r="172" spans="1:10">
      <c r="A172" s="34">
        <f t="shared" si="19"/>
        <v>44136</v>
      </c>
      <c r="B172" s="34">
        <f t="shared" si="18"/>
        <v>44165</v>
      </c>
      <c r="C172" s="34"/>
      <c r="D172" s="35">
        <v>877803</v>
      </c>
      <c r="E172" s="36">
        <f t="shared" si="20"/>
        <v>2</v>
      </c>
      <c r="F172" s="37">
        <f t="shared" si="15"/>
        <v>1755606</v>
      </c>
      <c r="G172" s="38">
        <f t="shared" si="17"/>
        <v>1704</v>
      </c>
      <c r="H172" s="39">
        <f t="shared" si="16"/>
        <v>1856729.5689269349</v>
      </c>
      <c r="I172" s="2"/>
      <c r="J172" s="2"/>
    </row>
    <row r="173" spans="1:10">
      <c r="A173" s="34">
        <f t="shared" si="19"/>
        <v>44166</v>
      </c>
      <c r="B173" s="34">
        <f t="shared" si="18"/>
        <v>44196</v>
      </c>
      <c r="C173" s="34"/>
      <c r="D173" s="35">
        <v>877803</v>
      </c>
      <c r="E173" s="36">
        <f t="shared" si="20"/>
        <v>1</v>
      </c>
      <c r="F173" s="37">
        <f t="shared" si="15"/>
        <v>877803</v>
      </c>
      <c r="G173" s="38">
        <f t="shared" si="17"/>
        <v>1673</v>
      </c>
      <c r="H173" s="39">
        <f t="shared" si="16"/>
        <v>911475.51901841606</v>
      </c>
      <c r="I173" s="2"/>
      <c r="J173" s="2"/>
    </row>
    <row r="174" spans="1:10">
      <c r="A174" s="34">
        <f t="shared" si="19"/>
        <v>44197</v>
      </c>
      <c r="B174" s="34">
        <f t="shared" si="18"/>
        <v>44227</v>
      </c>
      <c r="C174" s="34"/>
      <c r="D174" s="35">
        <v>908526</v>
      </c>
      <c r="E174" s="36">
        <f t="shared" si="20"/>
        <v>1</v>
      </c>
      <c r="F174" s="37">
        <f t="shared" si="15"/>
        <v>908526</v>
      </c>
      <c r="G174" s="38">
        <f t="shared" si="17"/>
        <v>1642</v>
      </c>
      <c r="H174" s="39">
        <f t="shared" si="16"/>
        <v>925896.66544087301</v>
      </c>
      <c r="I174" s="2"/>
      <c r="J174" s="2"/>
    </row>
    <row r="175" spans="1:10">
      <c r="A175" s="34">
        <f t="shared" si="19"/>
        <v>44228</v>
      </c>
      <c r="B175" s="34">
        <f t="shared" si="18"/>
        <v>44255</v>
      </c>
      <c r="C175" s="34"/>
      <c r="D175" s="35">
        <v>908526</v>
      </c>
      <c r="E175" s="36">
        <f t="shared" si="20"/>
        <v>1</v>
      </c>
      <c r="F175" s="37">
        <f t="shared" si="15"/>
        <v>908526</v>
      </c>
      <c r="G175" s="38">
        <f t="shared" si="17"/>
        <v>1614</v>
      </c>
      <c r="H175" s="39">
        <f t="shared" si="16"/>
        <v>910107.92814955488</v>
      </c>
      <c r="I175" s="2"/>
      <c r="J175" s="2"/>
    </row>
    <row r="176" spans="1:10">
      <c r="A176" s="34">
        <f t="shared" si="19"/>
        <v>44256</v>
      </c>
      <c r="B176" s="34">
        <f t="shared" si="18"/>
        <v>44286</v>
      </c>
      <c r="C176" s="34"/>
      <c r="D176" s="35">
        <v>908526</v>
      </c>
      <c r="E176" s="36">
        <f t="shared" si="20"/>
        <v>1</v>
      </c>
      <c r="F176" s="37">
        <f t="shared" si="15"/>
        <v>908526</v>
      </c>
      <c r="G176" s="38">
        <f t="shared" si="17"/>
        <v>1583</v>
      </c>
      <c r="H176" s="39">
        <f t="shared" si="16"/>
        <v>892627.54043416691</v>
      </c>
      <c r="I176" s="2"/>
      <c r="J176" s="2"/>
    </row>
    <row r="177" spans="1:10">
      <c r="A177" s="34">
        <f t="shared" si="19"/>
        <v>44287</v>
      </c>
      <c r="B177" s="34">
        <f t="shared" si="18"/>
        <v>44316</v>
      </c>
      <c r="C177" s="34"/>
      <c r="D177" s="35">
        <v>908526</v>
      </c>
      <c r="E177" s="36">
        <f t="shared" si="20"/>
        <v>1</v>
      </c>
      <c r="F177" s="37">
        <f t="shared" si="15"/>
        <v>908526</v>
      </c>
      <c r="G177" s="38">
        <f t="shared" si="17"/>
        <v>1553</v>
      </c>
      <c r="H177" s="39">
        <f t="shared" si="16"/>
        <v>875711.03619346896</v>
      </c>
      <c r="I177" s="2"/>
      <c r="J177" s="2"/>
    </row>
    <row r="178" spans="1:10">
      <c r="A178" s="34">
        <f t="shared" si="19"/>
        <v>44317</v>
      </c>
      <c r="B178" s="34">
        <f t="shared" si="18"/>
        <v>44347</v>
      </c>
      <c r="C178" s="34"/>
      <c r="D178" s="35">
        <v>908526</v>
      </c>
      <c r="E178" s="36">
        <f t="shared" si="20"/>
        <v>1</v>
      </c>
      <c r="F178" s="37">
        <f t="shared" si="15"/>
        <v>908526</v>
      </c>
      <c r="G178" s="38">
        <f t="shared" si="17"/>
        <v>1522</v>
      </c>
      <c r="H178" s="39">
        <f t="shared" si="16"/>
        <v>858230.64847808098</v>
      </c>
      <c r="I178" s="2"/>
      <c r="J178" s="2"/>
    </row>
    <row r="179" spans="1:10">
      <c r="A179" s="34">
        <f t="shared" si="19"/>
        <v>44348</v>
      </c>
      <c r="B179" s="34">
        <f t="shared" si="18"/>
        <v>44377</v>
      </c>
      <c r="C179" s="34"/>
      <c r="D179" s="35">
        <v>908526</v>
      </c>
      <c r="E179" s="36">
        <v>1</v>
      </c>
      <c r="F179" s="37">
        <f t="shared" si="15"/>
        <v>908526</v>
      </c>
      <c r="G179" s="38">
        <f t="shared" si="17"/>
        <v>1492</v>
      </c>
      <c r="H179" s="39">
        <f t="shared" si="16"/>
        <v>841314.1442373828</v>
      </c>
      <c r="I179" s="2"/>
      <c r="J179" s="2"/>
    </row>
    <row r="180" spans="1:10">
      <c r="A180" s="34">
        <f t="shared" si="19"/>
        <v>44378</v>
      </c>
      <c r="B180" s="34">
        <f t="shared" si="18"/>
        <v>44408</v>
      </c>
      <c r="C180" s="34"/>
      <c r="D180" s="35">
        <v>908526</v>
      </c>
      <c r="E180" s="36">
        <f t="shared" si="20"/>
        <v>1</v>
      </c>
      <c r="F180" s="37">
        <f t="shared" si="15"/>
        <v>908526</v>
      </c>
      <c r="G180" s="38">
        <f t="shared" si="17"/>
        <v>1461</v>
      </c>
      <c r="H180" s="39">
        <f t="shared" si="16"/>
        <v>823833.75652199483</v>
      </c>
      <c r="I180" s="2"/>
      <c r="J180" s="2"/>
    </row>
    <row r="181" spans="1:10">
      <c r="A181" s="34">
        <f t="shared" si="19"/>
        <v>44409</v>
      </c>
      <c r="B181" s="34">
        <f t="shared" si="18"/>
        <v>44439</v>
      </c>
      <c r="C181" s="34"/>
      <c r="D181" s="35">
        <v>908526</v>
      </c>
      <c r="E181" s="36">
        <f t="shared" si="20"/>
        <v>1</v>
      </c>
      <c r="F181" s="37">
        <f t="shared" si="15"/>
        <v>908526</v>
      </c>
      <c r="G181" s="38">
        <f t="shared" si="17"/>
        <v>1430</v>
      </c>
      <c r="H181" s="39">
        <f t="shared" si="16"/>
        <v>806353.36880660686</v>
      </c>
      <c r="I181" s="2"/>
      <c r="J181" s="2"/>
    </row>
    <row r="182" spans="1:10">
      <c r="A182" s="34">
        <f t="shared" si="19"/>
        <v>44440</v>
      </c>
      <c r="B182" s="34">
        <f t="shared" si="18"/>
        <v>44469</v>
      </c>
      <c r="C182" s="34"/>
      <c r="D182" s="35">
        <v>908526</v>
      </c>
      <c r="E182" s="36">
        <f t="shared" si="20"/>
        <v>1</v>
      </c>
      <c r="F182" s="37">
        <f t="shared" si="15"/>
        <v>908526</v>
      </c>
      <c r="G182" s="38">
        <f t="shared" si="17"/>
        <v>1400</v>
      </c>
      <c r="H182" s="39">
        <f t="shared" si="16"/>
        <v>789436.86456590879</v>
      </c>
      <c r="I182" s="2"/>
      <c r="J182" s="2"/>
    </row>
    <row r="183" spans="1:10">
      <c r="A183" s="34">
        <f t="shared" si="19"/>
        <v>44470</v>
      </c>
      <c r="B183" s="34">
        <f t="shared" si="18"/>
        <v>44500</v>
      </c>
      <c r="C183" s="34"/>
      <c r="D183" s="35">
        <v>908526</v>
      </c>
      <c r="E183" s="36">
        <f t="shared" si="20"/>
        <v>1</v>
      </c>
      <c r="F183" s="37">
        <f t="shared" si="15"/>
        <v>908526</v>
      </c>
      <c r="G183" s="38">
        <f t="shared" si="17"/>
        <v>1369</v>
      </c>
      <c r="H183" s="39">
        <f t="shared" si="16"/>
        <v>771956.47685052082</v>
      </c>
      <c r="I183" s="2"/>
      <c r="J183" s="2"/>
    </row>
    <row r="184" spans="1:10">
      <c r="A184" s="34">
        <f t="shared" si="19"/>
        <v>44501</v>
      </c>
      <c r="B184" s="34">
        <f t="shared" si="18"/>
        <v>44530</v>
      </c>
      <c r="C184" s="34"/>
      <c r="D184" s="35">
        <v>908526</v>
      </c>
      <c r="E184" s="36">
        <f t="shared" si="20"/>
        <v>2</v>
      </c>
      <c r="F184" s="37">
        <f t="shared" si="15"/>
        <v>1817052</v>
      </c>
      <c r="G184" s="38">
        <f t="shared" si="17"/>
        <v>1339</v>
      </c>
      <c r="H184" s="39">
        <f t="shared" si="16"/>
        <v>1510079.9452196457</v>
      </c>
      <c r="I184" s="2"/>
      <c r="J184" s="2"/>
    </row>
    <row r="185" spans="1:10">
      <c r="A185" s="34">
        <f t="shared" si="19"/>
        <v>44531</v>
      </c>
      <c r="B185" s="34">
        <f t="shared" si="18"/>
        <v>44561</v>
      </c>
      <c r="C185" s="34"/>
      <c r="D185" s="35">
        <v>908526</v>
      </c>
      <c r="E185" s="36">
        <f t="shared" si="20"/>
        <v>1</v>
      </c>
      <c r="F185" s="37">
        <f t="shared" si="15"/>
        <v>908526</v>
      </c>
      <c r="G185" s="38">
        <f t="shared" si="17"/>
        <v>1308</v>
      </c>
      <c r="H185" s="39">
        <f t="shared" si="16"/>
        <v>737559.5848944349</v>
      </c>
      <c r="I185" s="2"/>
      <c r="J185" s="2"/>
    </row>
    <row r="186" spans="1:10">
      <c r="A186" s="34">
        <f t="shared" si="19"/>
        <v>44562</v>
      </c>
      <c r="B186" s="34">
        <f t="shared" si="18"/>
        <v>44592</v>
      </c>
      <c r="C186" s="34"/>
      <c r="D186" s="35">
        <v>1000000</v>
      </c>
      <c r="E186" s="36">
        <f t="shared" si="20"/>
        <v>1</v>
      </c>
      <c r="F186" s="37">
        <f t="shared" si="15"/>
        <v>1000000</v>
      </c>
      <c r="G186" s="38">
        <f t="shared" si="17"/>
        <v>1277</v>
      </c>
      <c r="H186" s="39">
        <f t="shared" si="16"/>
        <v>792579.62587647128</v>
      </c>
      <c r="I186" s="2"/>
      <c r="J186" s="2"/>
    </row>
    <row r="187" spans="1:10">
      <c r="A187" s="34">
        <f t="shared" si="19"/>
        <v>44593</v>
      </c>
      <c r="B187" s="34">
        <f t="shared" si="18"/>
        <v>44620</v>
      </c>
      <c r="C187" s="34"/>
      <c r="D187" s="35">
        <v>1000000</v>
      </c>
      <c r="E187" s="36">
        <f t="shared" si="20"/>
        <v>1</v>
      </c>
      <c r="F187" s="37">
        <f t="shared" si="15"/>
        <v>1000000</v>
      </c>
      <c r="G187" s="38">
        <f t="shared" si="17"/>
        <v>1249</v>
      </c>
      <c r="H187" s="39">
        <f t="shared" si="16"/>
        <v>775201.21591206943</v>
      </c>
      <c r="I187" s="2"/>
      <c r="J187" s="2"/>
    </row>
    <row r="188" spans="1:10">
      <c r="A188" s="34">
        <f t="shared" si="19"/>
        <v>44621</v>
      </c>
      <c r="B188" s="34">
        <f t="shared" si="18"/>
        <v>44651</v>
      </c>
      <c r="C188" s="34"/>
      <c r="D188" s="35">
        <v>1000000</v>
      </c>
      <c r="E188" s="36">
        <f t="shared" si="20"/>
        <v>1</v>
      </c>
      <c r="F188" s="37">
        <f t="shared" si="15"/>
        <v>1000000</v>
      </c>
      <c r="G188" s="38">
        <f t="shared" si="17"/>
        <v>1218</v>
      </c>
      <c r="H188" s="39">
        <f t="shared" si="16"/>
        <v>755960.83345148154</v>
      </c>
      <c r="I188" s="2"/>
      <c r="J188" s="2"/>
    </row>
    <row r="189" spans="1:10">
      <c r="A189" s="34">
        <f t="shared" si="19"/>
        <v>44652</v>
      </c>
      <c r="B189" s="34">
        <f t="shared" si="18"/>
        <v>44681</v>
      </c>
      <c r="C189" s="34"/>
      <c r="D189" s="35">
        <v>1000000</v>
      </c>
      <c r="E189" s="36">
        <f t="shared" si="20"/>
        <v>1</v>
      </c>
      <c r="F189" s="37">
        <f t="shared" si="15"/>
        <v>1000000</v>
      </c>
      <c r="G189" s="38">
        <f t="shared" si="17"/>
        <v>1188</v>
      </c>
      <c r="H189" s="39">
        <f t="shared" si="16"/>
        <v>737341.10848962248</v>
      </c>
      <c r="I189" s="2"/>
      <c r="J189" s="2"/>
    </row>
    <row r="190" spans="1:10">
      <c r="A190" s="34">
        <f t="shared" si="19"/>
        <v>44682</v>
      </c>
      <c r="B190" s="34">
        <f t="shared" si="18"/>
        <v>44712</v>
      </c>
      <c r="C190" s="34"/>
      <c r="D190" s="35">
        <v>1000000</v>
      </c>
      <c r="E190" s="36">
        <f t="shared" si="20"/>
        <v>1</v>
      </c>
      <c r="F190" s="37">
        <f t="shared" si="15"/>
        <v>1000000</v>
      </c>
      <c r="G190" s="38">
        <f t="shared" si="17"/>
        <v>1157</v>
      </c>
      <c r="H190" s="39">
        <f t="shared" si="16"/>
        <v>718100.72602903459</v>
      </c>
      <c r="I190" s="2"/>
      <c r="J190" s="2"/>
    </row>
    <row r="191" spans="1:10">
      <c r="A191" s="34">
        <f t="shared" si="19"/>
        <v>44713</v>
      </c>
      <c r="B191" s="34">
        <f t="shared" si="18"/>
        <v>44742</v>
      </c>
      <c r="C191" s="34"/>
      <c r="D191" s="35">
        <v>1000000</v>
      </c>
      <c r="E191" s="36">
        <v>1</v>
      </c>
      <c r="F191" s="37">
        <f t="shared" si="15"/>
        <v>1000000</v>
      </c>
      <c r="G191" s="38">
        <f t="shared" si="17"/>
        <v>1127</v>
      </c>
      <c r="H191" s="39">
        <f t="shared" si="16"/>
        <v>699481.00106717541</v>
      </c>
      <c r="I191" s="2"/>
      <c r="J191" s="2"/>
    </row>
    <row r="192" spans="1:10">
      <c r="A192" s="34">
        <f t="shared" si="19"/>
        <v>44743</v>
      </c>
      <c r="B192" s="34">
        <f t="shared" si="18"/>
        <v>44773</v>
      </c>
      <c r="C192" s="34"/>
      <c r="D192" s="35">
        <v>1000000</v>
      </c>
      <c r="E192" s="36">
        <f t="shared" si="20"/>
        <v>1</v>
      </c>
      <c r="F192" s="37">
        <f t="shared" si="15"/>
        <v>1000000</v>
      </c>
      <c r="G192" s="38">
        <f t="shared" si="17"/>
        <v>1096</v>
      </c>
      <c r="H192" s="39">
        <f t="shared" si="16"/>
        <v>680240.61860658776</v>
      </c>
      <c r="I192" s="2"/>
      <c r="J192" s="2"/>
    </row>
    <row r="193" spans="1:10">
      <c r="A193" s="34">
        <f t="shared" si="19"/>
        <v>44774</v>
      </c>
      <c r="B193" s="34">
        <f t="shared" si="18"/>
        <v>44804</v>
      </c>
      <c r="C193" s="34"/>
      <c r="D193" s="35">
        <v>1000000</v>
      </c>
      <c r="E193" s="36">
        <f t="shared" si="20"/>
        <v>1</v>
      </c>
      <c r="F193" s="37">
        <f t="shared" si="15"/>
        <v>1000000</v>
      </c>
      <c r="G193" s="38">
        <f t="shared" si="17"/>
        <v>1065</v>
      </c>
      <c r="H193" s="39">
        <f t="shared" si="16"/>
        <v>661000.23614599986</v>
      </c>
      <c r="I193" s="2"/>
      <c r="J193" s="2"/>
    </row>
    <row r="194" spans="1:10">
      <c r="A194" s="34">
        <f t="shared" si="19"/>
        <v>44805</v>
      </c>
      <c r="B194" s="34">
        <f t="shared" si="18"/>
        <v>44834</v>
      </c>
      <c r="C194" s="34"/>
      <c r="D194" s="35">
        <v>1000000</v>
      </c>
      <c r="E194" s="36">
        <f t="shared" si="20"/>
        <v>1</v>
      </c>
      <c r="F194" s="37">
        <f t="shared" si="15"/>
        <v>1000000</v>
      </c>
      <c r="G194" s="38">
        <f t="shared" si="17"/>
        <v>1035</v>
      </c>
      <c r="H194" s="39">
        <f t="shared" si="16"/>
        <v>642380.51118414081</v>
      </c>
      <c r="I194" s="2"/>
      <c r="J194" s="2"/>
    </row>
    <row r="195" spans="1:10">
      <c r="A195" s="34">
        <f t="shared" si="19"/>
        <v>44835</v>
      </c>
      <c r="B195" s="34">
        <f t="shared" si="18"/>
        <v>44865</v>
      </c>
      <c r="C195" s="34"/>
      <c r="D195" s="35">
        <v>1000000</v>
      </c>
      <c r="E195" s="36">
        <f t="shared" si="20"/>
        <v>1</v>
      </c>
      <c r="F195" s="37">
        <f t="shared" si="15"/>
        <v>1000000</v>
      </c>
      <c r="G195" s="38">
        <f t="shared" si="17"/>
        <v>1004</v>
      </c>
      <c r="H195" s="39">
        <f t="shared" si="16"/>
        <v>623140.12872355292</v>
      </c>
      <c r="I195" s="2"/>
      <c r="J195" s="2"/>
    </row>
    <row r="196" spans="1:10">
      <c r="A196" s="34">
        <f t="shared" si="19"/>
        <v>44866</v>
      </c>
      <c r="B196" s="34">
        <f t="shared" si="18"/>
        <v>44895</v>
      </c>
      <c r="C196" s="34"/>
      <c r="D196" s="35">
        <v>1000000</v>
      </c>
      <c r="E196" s="36">
        <f t="shared" si="20"/>
        <v>2</v>
      </c>
      <c r="F196" s="37">
        <f t="shared" si="15"/>
        <v>2000000</v>
      </c>
      <c r="G196" s="38">
        <f t="shared" si="17"/>
        <v>974</v>
      </c>
      <c r="H196" s="39">
        <f t="shared" si="16"/>
        <v>1209040.8075233877</v>
      </c>
      <c r="I196" s="2"/>
      <c r="J196" s="2"/>
    </row>
    <row r="197" spans="1:10">
      <c r="A197" s="34">
        <f t="shared" si="19"/>
        <v>44896</v>
      </c>
      <c r="B197" s="34">
        <f t="shared" si="18"/>
        <v>44926</v>
      </c>
      <c r="C197" s="34"/>
      <c r="D197" s="35">
        <v>1000000</v>
      </c>
      <c r="E197" s="36">
        <f t="shared" si="20"/>
        <v>1</v>
      </c>
      <c r="F197" s="37">
        <f t="shared" si="15"/>
        <v>1000000</v>
      </c>
      <c r="G197" s="38">
        <f t="shared" si="17"/>
        <v>943</v>
      </c>
      <c r="H197" s="39">
        <f t="shared" si="16"/>
        <v>585280.02130110597</v>
      </c>
      <c r="I197" s="2"/>
      <c r="J197" s="2"/>
    </row>
    <row r="198" spans="1:10">
      <c r="A198" s="34">
        <f t="shared" si="19"/>
        <v>44927</v>
      </c>
      <c r="B198" s="34">
        <f t="shared" si="18"/>
        <v>44957</v>
      </c>
      <c r="C198" s="34"/>
      <c r="D198" s="35">
        <v>1160000</v>
      </c>
      <c r="E198" s="36">
        <f t="shared" si="20"/>
        <v>1</v>
      </c>
      <c r="F198" s="37">
        <f t="shared" si="15"/>
        <v>1160000</v>
      </c>
      <c r="G198" s="38">
        <f t="shared" si="17"/>
        <v>912</v>
      </c>
      <c r="H198" s="39">
        <f t="shared" si="16"/>
        <v>656605.98105500115</v>
      </c>
      <c r="I198" s="2"/>
      <c r="J198" s="2"/>
    </row>
    <row r="199" spans="1:10">
      <c r="A199" s="34">
        <f t="shared" si="19"/>
        <v>44958</v>
      </c>
      <c r="B199" s="34">
        <f t="shared" si="18"/>
        <v>44985</v>
      </c>
      <c r="C199" s="34"/>
      <c r="D199" s="35">
        <v>1160000</v>
      </c>
      <c r="E199" s="36">
        <f t="shared" si="20"/>
        <v>1</v>
      </c>
      <c r="F199" s="37">
        <f t="shared" si="15"/>
        <v>1160000</v>
      </c>
      <c r="G199" s="38">
        <f t="shared" si="17"/>
        <v>884</v>
      </c>
      <c r="H199" s="39">
        <f t="shared" si="16"/>
        <v>636447.02549629495</v>
      </c>
      <c r="I199" s="2"/>
      <c r="J199" s="2"/>
    </row>
    <row r="200" spans="1:10">
      <c r="A200" s="34">
        <f t="shared" si="19"/>
        <v>44986</v>
      </c>
      <c r="B200" s="34">
        <f t="shared" si="18"/>
        <v>45016</v>
      </c>
      <c r="C200" s="34"/>
      <c r="D200" s="35">
        <v>1160000</v>
      </c>
      <c r="E200" s="36">
        <f t="shared" si="20"/>
        <v>1</v>
      </c>
      <c r="F200" s="37">
        <f t="shared" si="15"/>
        <v>1160000</v>
      </c>
      <c r="G200" s="38">
        <f t="shared" si="17"/>
        <v>853</v>
      </c>
      <c r="H200" s="39">
        <f t="shared" si="16"/>
        <v>614128.18184201303</v>
      </c>
      <c r="I200" s="2"/>
      <c r="J200" s="2"/>
    </row>
    <row r="201" spans="1:10">
      <c r="A201" s="34">
        <f t="shared" si="19"/>
        <v>45017</v>
      </c>
      <c r="B201" s="34">
        <f t="shared" si="18"/>
        <v>45046</v>
      </c>
      <c r="C201" s="34"/>
      <c r="D201" s="35">
        <v>1160000</v>
      </c>
      <c r="E201" s="36">
        <f t="shared" si="20"/>
        <v>1</v>
      </c>
      <c r="F201" s="37">
        <f t="shared" si="15"/>
        <v>1160000</v>
      </c>
      <c r="G201" s="38">
        <f t="shared" si="17"/>
        <v>823</v>
      </c>
      <c r="H201" s="39">
        <f t="shared" si="16"/>
        <v>592529.3008862565</v>
      </c>
      <c r="I201" s="2"/>
      <c r="J201" s="2"/>
    </row>
    <row r="202" spans="1:10">
      <c r="A202" s="34">
        <f t="shared" si="19"/>
        <v>45047</v>
      </c>
      <c r="B202" s="34">
        <f t="shared" si="18"/>
        <v>45077</v>
      </c>
      <c r="C202" s="34"/>
      <c r="D202" s="35">
        <v>1160000</v>
      </c>
      <c r="E202" s="36">
        <f t="shared" si="20"/>
        <v>1</v>
      </c>
      <c r="F202" s="37">
        <f t="shared" si="15"/>
        <v>1160000</v>
      </c>
      <c r="G202" s="38">
        <f t="shared" si="17"/>
        <v>792</v>
      </c>
      <c r="H202" s="39">
        <f t="shared" si="16"/>
        <v>570210.45723197469</v>
      </c>
      <c r="I202" s="2"/>
      <c r="J202" s="2"/>
    </row>
    <row r="203" spans="1:10">
      <c r="A203" s="34">
        <f t="shared" si="19"/>
        <v>45078</v>
      </c>
      <c r="B203" s="34">
        <f t="shared" si="18"/>
        <v>45107</v>
      </c>
      <c r="C203" s="34"/>
      <c r="D203" s="35">
        <v>1160000</v>
      </c>
      <c r="E203" s="36">
        <v>1</v>
      </c>
      <c r="F203" s="37">
        <f t="shared" si="15"/>
        <v>1160000</v>
      </c>
      <c r="G203" s="38">
        <f t="shared" si="17"/>
        <v>762</v>
      </c>
      <c r="H203" s="39">
        <f t="shared" si="16"/>
        <v>548611.57627621805</v>
      </c>
      <c r="I203" s="2"/>
      <c r="J203" s="2"/>
    </row>
    <row r="204" spans="1:10">
      <c r="A204" s="34">
        <f t="shared" si="19"/>
        <v>45108</v>
      </c>
      <c r="B204" s="34">
        <f t="shared" si="18"/>
        <v>45138</v>
      </c>
      <c r="C204" s="34"/>
      <c r="D204" s="35">
        <v>1160000</v>
      </c>
      <c r="E204" s="36">
        <f t="shared" si="20"/>
        <v>1</v>
      </c>
      <c r="F204" s="37">
        <f t="shared" si="15"/>
        <v>1160000</v>
      </c>
      <c r="G204" s="38">
        <f t="shared" si="17"/>
        <v>731</v>
      </c>
      <c r="H204" s="39">
        <f t="shared" si="16"/>
        <v>526292.73262193624</v>
      </c>
      <c r="I204" s="2"/>
      <c r="J204" s="2"/>
    </row>
    <row r="205" spans="1:10">
      <c r="A205" s="34">
        <f t="shared" si="19"/>
        <v>45139</v>
      </c>
      <c r="B205" s="34">
        <f t="shared" si="18"/>
        <v>45169</v>
      </c>
      <c r="C205" s="34"/>
      <c r="D205" s="35">
        <v>1160000</v>
      </c>
      <c r="E205" s="36">
        <f t="shared" si="20"/>
        <v>1</v>
      </c>
      <c r="F205" s="37">
        <f t="shared" si="15"/>
        <v>1160000</v>
      </c>
      <c r="G205" s="38">
        <f t="shared" si="17"/>
        <v>700</v>
      </c>
      <c r="H205" s="39">
        <f t="shared" si="16"/>
        <v>503973.88896765438</v>
      </c>
      <c r="I205" s="2"/>
      <c r="J205" s="2"/>
    </row>
    <row r="206" spans="1:10">
      <c r="A206" s="34">
        <f t="shared" si="19"/>
        <v>45170</v>
      </c>
      <c r="B206" s="34">
        <f t="shared" si="18"/>
        <v>45199</v>
      </c>
      <c r="C206" s="34"/>
      <c r="D206" s="35">
        <v>1160000</v>
      </c>
      <c r="E206" s="36">
        <f t="shared" si="20"/>
        <v>1</v>
      </c>
      <c r="F206" s="37">
        <f t="shared" si="15"/>
        <v>1160000</v>
      </c>
      <c r="G206" s="38">
        <f t="shared" si="17"/>
        <v>670</v>
      </c>
      <c r="H206" s="39">
        <f t="shared" si="16"/>
        <v>482375.00801189779</v>
      </c>
      <c r="I206" s="2"/>
      <c r="J206" s="2"/>
    </row>
    <row r="207" spans="1:10">
      <c r="A207" s="34">
        <f t="shared" si="19"/>
        <v>45200</v>
      </c>
      <c r="B207" s="34">
        <f t="shared" si="18"/>
        <v>45230</v>
      </c>
      <c r="C207" s="34"/>
      <c r="D207" s="35">
        <v>1160000</v>
      </c>
      <c r="E207" s="36">
        <f t="shared" si="20"/>
        <v>1</v>
      </c>
      <c r="F207" s="37">
        <f t="shared" si="15"/>
        <v>1160000</v>
      </c>
      <c r="G207" s="38">
        <f t="shared" si="17"/>
        <v>639</v>
      </c>
      <c r="H207" s="39">
        <f t="shared" si="16"/>
        <v>460056.16435761593</v>
      </c>
      <c r="I207" s="2"/>
      <c r="J207" s="2"/>
    </row>
    <row r="208" spans="1:10">
      <c r="A208" s="34">
        <f t="shared" si="19"/>
        <v>45231</v>
      </c>
      <c r="B208" s="34">
        <f t="shared" si="18"/>
        <v>45260</v>
      </c>
      <c r="C208" s="34"/>
      <c r="D208" s="35">
        <v>1160000</v>
      </c>
      <c r="E208" s="36">
        <f t="shared" si="20"/>
        <v>2</v>
      </c>
      <c r="F208" s="37">
        <f t="shared" si="15"/>
        <v>2320000</v>
      </c>
      <c r="G208" s="38">
        <f t="shared" si="17"/>
        <v>609</v>
      </c>
      <c r="H208" s="39">
        <f t="shared" si="16"/>
        <v>876914.56680371857</v>
      </c>
      <c r="I208" s="2"/>
      <c r="J208" s="2"/>
    </row>
    <row r="209" spans="1:10">
      <c r="A209" s="34">
        <f t="shared" si="19"/>
        <v>45261</v>
      </c>
      <c r="B209" s="34">
        <f t="shared" si="18"/>
        <v>45291</v>
      </c>
      <c r="C209" s="34"/>
      <c r="D209" s="35">
        <v>1160000</v>
      </c>
      <c r="E209" s="36">
        <f t="shared" si="20"/>
        <v>1</v>
      </c>
      <c r="F209" s="37">
        <f t="shared" ref="F209" si="21">+E209*D209</f>
        <v>1160000</v>
      </c>
      <c r="G209" s="38">
        <f t="shared" si="17"/>
        <v>578</v>
      </c>
      <c r="H209" s="39">
        <f t="shared" si="16"/>
        <v>416138.43974757747</v>
      </c>
      <c r="I209" s="2"/>
      <c r="J209" s="2"/>
    </row>
    <row r="210" spans="1:10">
      <c r="A210" s="34">
        <f t="shared" si="19"/>
        <v>45292</v>
      </c>
      <c r="B210" s="34">
        <f t="shared" si="18"/>
        <v>45322</v>
      </c>
      <c r="C210" s="34"/>
      <c r="D210" s="37">
        <v>1300000</v>
      </c>
      <c r="E210" s="36">
        <f t="shared" si="20"/>
        <v>1</v>
      </c>
      <c r="F210" s="37">
        <v>1300000</v>
      </c>
      <c r="G210" s="38">
        <f t="shared" si="17"/>
        <v>547</v>
      </c>
      <c r="H210" s="39">
        <f t="shared" si="16"/>
        <v>441349.54734593473</v>
      </c>
      <c r="I210" s="2"/>
      <c r="J210" s="2"/>
    </row>
    <row r="211" spans="1:10">
      <c r="A211" s="34">
        <f t="shared" si="19"/>
        <v>45323</v>
      </c>
      <c r="B211" s="34">
        <f t="shared" si="18"/>
        <v>45351</v>
      </c>
      <c r="C211" s="34"/>
      <c r="D211" s="37">
        <v>1300000</v>
      </c>
      <c r="E211" s="36">
        <f t="shared" si="20"/>
        <v>1</v>
      </c>
      <c r="F211" s="37">
        <v>1300000</v>
      </c>
      <c r="G211" s="38">
        <f t="shared" si="17"/>
        <v>518</v>
      </c>
      <c r="H211" s="39">
        <f t="shared" ref="H211:H215" si="22">+F211*$D$5*G211/30</f>
        <v>417950.75964386505</v>
      </c>
      <c r="I211" s="2"/>
      <c r="J211" s="2"/>
    </row>
    <row r="212" spans="1:10">
      <c r="A212" s="34">
        <f t="shared" si="19"/>
        <v>45352</v>
      </c>
      <c r="B212" s="34">
        <f t="shared" si="18"/>
        <v>45382</v>
      </c>
      <c r="C212" s="34"/>
      <c r="D212" s="37">
        <v>1300000</v>
      </c>
      <c r="E212" s="36">
        <f t="shared" si="20"/>
        <v>1</v>
      </c>
      <c r="F212" s="37">
        <v>1300000</v>
      </c>
      <c r="G212" s="38">
        <f t="shared" ref="G212:G228" si="23">IF(B212&lt;$D$11,$D$12-$D$11,$D$12-B212)</f>
        <v>487</v>
      </c>
      <c r="H212" s="39">
        <f t="shared" si="22"/>
        <v>392938.26244510093</v>
      </c>
      <c r="I212" s="2"/>
      <c r="J212" s="2"/>
    </row>
    <row r="213" spans="1:10">
      <c r="A213" s="34">
        <f t="shared" si="19"/>
        <v>45383</v>
      </c>
      <c r="B213" s="34">
        <f t="shared" si="18"/>
        <v>45412</v>
      </c>
      <c r="C213" s="34"/>
      <c r="D213" s="37">
        <v>1300000</v>
      </c>
      <c r="E213" s="36">
        <f t="shared" si="20"/>
        <v>1</v>
      </c>
      <c r="F213" s="37">
        <v>1300000</v>
      </c>
      <c r="G213" s="38">
        <f t="shared" si="23"/>
        <v>457</v>
      </c>
      <c r="H213" s="39">
        <f t="shared" si="22"/>
        <v>368732.61999468406</v>
      </c>
      <c r="I213" s="2"/>
      <c r="J213" s="2"/>
    </row>
    <row r="214" spans="1:10">
      <c r="A214" s="34">
        <f t="shared" si="19"/>
        <v>45413</v>
      </c>
      <c r="B214" s="34">
        <f t="shared" si="18"/>
        <v>45443</v>
      </c>
      <c r="C214" s="34"/>
      <c r="D214" s="37">
        <v>1300000</v>
      </c>
      <c r="E214" s="36">
        <f t="shared" si="20"/>
        <v>1</v>
      </c>
      <c r="F214" s="37">
        <v>1300000</v>
      </c>
      <c r="G214" s="38">
        <f t="shared" si="23"/>
        <v>426</v>
      </c>
      <c r="H214" s="39">
        <f t="shared" si="22"/>
        <v>343720.12279591995</v>
      </c>
      <c r="I214" s="2"/>
      <c r="J214" s="2"/>
    </row>
    <row r="215" spans="1:10">
      <c r="A215" s="34">
        <f t="shared" si="19"/>
        <v>45444</v>
      </c>
      <c r="B215" s="34">
        <f t="shared" si="18"/>
        <v>45473</v>
      </c>
      <c r="C215" s="34"/>
      <c r="D215" s="37">
        <v>1300000</v>
      </c>
      <c r="E215" s="36">
        <v>1</v>
      </c>
      <c r="F215" s="37">
        <v>1300000</v>
      </c>
      <c r="G215" s="38">
        <f t="shared" si="23"/>
        <v>396</v>
      </c>
      <c r="H215" s="39">
        <f t="shared" si="22"/>
        <v>319514.48034550308</v>
      </c>
      <c r="I215" s="2"/>
      <c r="J215" s="2"/>
    </row>
    <row r="216" spans="1:10">
      <c r="A216" s="34">
        <v>45474</v>
      </c>
      <c r="B216" s="34">
        <v>45504</v>
      </c>
      <c r="C216" s="34"/>
      <c r="D216" s="37">
        <v>1300000</v>
      </c>
      <c r="E216" s="36">
        <f t="shared" si="20"/>
        <v>1</v>
      </c>
      <c r="F216" s="37">
        <v>1300000</v>
      </c>
      <c r="G216" s="38">
        <f>IF(B216&lt;$D$11,$D$12-$D$11,$D$12-B216)</f>
        <v>365</v>
      </c>
      <c r="H216" s="39">
        <f t="shared" ref="H216:H226" si="24">+F216*$D$5*G216/30</f>
        <v>294501.98314673896</v>
      </c>
      <c r="I216" s="2"/>
      <c r="J216" s="2"/>
    </row>
    <row r="217" spans="1:10">
      <c r="A217" s="34">
        <v>45505</v>
      </c>
      <c r="B217" s="34">
        <v>45535</v>
      </c>
      <c r="C217" s="34"/>
      <c r="D217" s="37">
        <v>1300000</v>
      </c>
      <c r="E217" s="36">
        <f t="shared" si="20"/>
        <v>1</v>
      </c>
      <c r="F217" s="37">
        <v>1300000</v>
      </c>
      <c r="G217" s="38">
        <f t="shared" si="23"/>
        <v>334</v>
      </c>
      <c r="H217" s="39">
        <f t="shared" si="24"/>
        <v>269489.48594797478</v>
      </c>
      <c r="I217" s="2"/>
      <c r="J217" s="2"/>
    </row>
    <row r="218" spans="1:10">
      <c r="A218" s="34">
        <v>45536</v>
      </c>
      <c r="B218" s="34">
        <v>45565</v>
      </c>
      <c r="C218" s="34"/>
      <c r="D218" s="37">
        <v>1300000</v>
      </c>
      <c r="E218" s="36">
        <f t="shared" si="20"/>
        <v>1</v>
      </c>
      <c r="F218" s="37">
        <v>1300000</v>
      </c>
      <c r="G218" s="38">
        <f t="shared" si="23"/>
        <v>304</v>
      </c>
      <c r="H218" s="39">
        <f t="shared" si="24"/>
        <v>245283.84349755789</v>
      </c>
      <c r="I218" s="2"/>
      <c r="J218" s="2"/>
    </row>
    <row r="219" spans="1:10">
      <c r="A219" s="34">
        <v>45566</v>
      </c>
      <c r="B219" s="34">
        <v>45596</v>
      </c>
      <c r="C219" s="34"/>
      <c r="D219" s="37">
        <v>1300000</v>
      </c>
      <c r="E219" s="36">
        <f t="shared" si="20"/>
        <v>1</v>
      </c>
      <c r="F219" s="37">
        <v>1300000</v>
      </c>
      <c r="G219" s="38">
        <f t="shared" si="23"/>
        <v>273</v>
      </c>
      <c r="H219" s="39">
        <f t="shared" si="24"/>
        <v>220271.34629879377</v>
      </c>
      <c r="I219" s="2"/>
      <c r="J219" s="2"/>
    </row>
    <row r="220" spans="1:10">
      <c r="A220" s="34">
        <v>45597</v>
      </c>
      <c r="B220" s="34">
        <v>45626</v>
      </c>
      <c r="C220" s="34"/>
      <c r="D220" s="37">
        <v>1300000</v>
      </c>
      <c r="E220" s="36">
        <f t="shared" si="20"/>
        <v>2</v>
      </c>
      <c r="F220" s="37">
        <f>1300000*E220</f>
        <v>2600000</v>
      </c>
      <c r="G220" s="38">
        <f t="shared" si="23"/>
        <v>243</v>
      </c>
      <c r="H220" s="39">
        <f t="shared" si="24"/>
        <v>392131.40769675374</v>
      </c>
      <c r="I220" s="2"/>
      <c r="J220" s="2"/>
    </row>
    <row r="221" spans="1:10">
      <c r="A221" s="34">
        <v>45627</v>
      </c>
      <c r="B221" s="34">
        <v>45657</v>
      </c>
      <c r="C221" s="34"/>
      <c r="D221" s="37">
        <v>1300000</v>
      </c>
      <c r="E221" s="36">
        <f t="shared" si="20"/>
        <v>1</v>
      </c>
      <c r="F221" s="37">
        <v>1300000</v>
      </c>
      <c r="G221" s="38">
        <f t="shared" si="23"/>
        <v>212</v>
      </c>
      <c r="H221" s="39">
        <f t="shared" si="24"/>
        <v>171053.20664961272</v>
      </c>
      <c r="I221" s="2"/>
      <c r="J221" s="2"/>
    </row>
    <row r="222" spans="1:10">
      <c r="A222" s="34">
        <v>45658</v>
      </c>
      <c r="B222" s="34">
        <v>45688</v>
      </c>
      <c r="C222" s="34"/>
      <c r="D222" s="37">
        <v>1423500</v>
      </c>
      <c r="E222" s="36">
        <f t="shared" si="20"/>
        <v>1</v>
      </c>
      <c r="F222" s="37">
        <v>1423500</v>
      </c>
      <c r="G222" s="38">
        <f t="shared" si="23"/>
        <v>181</v>
      </c>
      <c r="H222" s="39">
        <f t="shared" si="24"/>
        <v>159914.57684867922</v>
      </c>
      <c r="I222" s="2"/>
      <c r="J222" s="2"/>
    </row>
    <row r="223" spans="1:10">
      <c r="A223" s="34">
        <v>45689</v>
      </c>
      <c r="B223" s="34">
        <v>45716</v>
      </c>
      <c r="C223" s="34"/>
      <c r="D223" s="37">
        <v>1423500</v>
      </c>
      <c r="E223" s="36">
        <f t="shared" si="20"/>
        <v>1</v>
      </c>
      <c r="F223" s="37">
        <v>1423500</v>
      </c>
      <c r="G223" s="38">
        <f t="shared" si="23"/>
        <v>153</v>
      </c>
      <c r="H223" s="39">
        <f t="shared" si="24"/>
        <v>135176.41026435315</v>
      </c>
      <c r="I223" s="2"/>
      <c r="J223" s="2"/>
    </row>
    <row r="224" spans="1:10">
      <c r="A224" s="34">
        <v>45717</v>
      </c>
      <c r="B224" s="34">
        <v>45747</v>
      </c>
      <c r="C224" s="34"/>
      <c r="D224" s="37">
        <v>1423500</v>
      </c>
      <c r="E224" s="36">
        <f t="shared" si="20"/>
        <v>1</v>
      </c>
      <c r="F224" s="37">
        <v>1423500</v>
      </c>
      <c r="G224" s="38">
        <f t="shared" si="23"/>
        <v>122</v>
      </c>
      <c r="H224" s="39">
        <f t="shared" si="24"/>
        <v>107787.72583170646</v>
      </c>
      <c r="I224" s="2"/>
      <c r="J224" s="2"/>
    </row>
    <row r="225" spans="1:10">
      <c r="A225" s="34">
        <v>45748</v>
      </c>
      <c r="B225" s="34">
        <v>45777</v>
      </c>
      <c r="C225" s="34"/>
      <c r="D225" s="37">
        <v>1423500</v>
      </c>
      <c r="E225" s="36">
        <f t="shared" si="20"/>
        <v>1</v>
      </c>
      <c r="F225" s="37">
        <v>1423500</v>
      </c>
      <c r="G225" s="38">
        <f t="shared" si="23"/>
        <v>92</v>
      </c>
      <c r="H225" s="39">
        <f t="shared" si="24"/>
        <v>81282.547348499938</v>
      </c>
      <c r="I225" s="2"/>
      <c r="J225" s="2"/>
    </row>
    <row r="226" spans="1:10">
      <c r="A226" s="34">
        <v>45778</v>
      </c>
      <c r="B226" s="34">
        <v>45808</v>
      </c>
      <c r="C226" s="34"/>
      <c r="D226" s="37">
        <v>1423500</v>
      </c>
      <c r="E226" s="36">
        <f t="shared" si="20"/>
        <v>1</v>
      </c>
      <c r="F226" s="37">
        <v>1423500</v>
      </c>
      <c r="G226" s="38">
        <f t="shared" si="23"/>
        <v>61</v>
      </c>
      <c r="H226" s="39">
        <f t="shared" si="24"/>
        <v>53893.862915853228</v>
      </c>
      <c r="I226" s="2"/>
      <c r="J226" s="2"/>
    </row>
    <row r="227" spans="1:10">
      <c r="A227" s="34">
        <v>45809</v>
      </c>
      <c r="B227" s="34">
        <v>45838</v>
      </c>
      <c r="C227" s="34"/>
      <c r="D227" s="37">
        <v>1423500</v>
      </c>
      <c r="E227" s="36">
        <v>1</v>
      </c>
      <c r="F227" s="37">
        <v>1423500</v>
      </c>
      <c r="G227" s="38">
        <f t="shared" si="23"/>
        <v>31</v>
      </c>
      <c r="H227" s="39">
        <f>+F227*$D$5*G227/30</f>
        <v>27388.684432646718</v>
      </c>
      <c r="I227" s="2"/>
      <c r="J227" s="2"/>
    </row>
    <row r="228" spans="1:10">
      <c r="A228" s="34">
        <v>45839</v>
      </c>
      <c r="B228" s="34">
        <v>45869</v>
      </c>
      <c r="C228" s="34"/>
      <c r="D228" s="37">
        <v>1423500</v>
      </c>
      <c r="E228" s="36">
        <f t="shared" ref="E228" si="25">IF(OR(AND(MONTH(B228)=2,B228-A228+1&gt;=28),(AND(MONTH(B228)&lt;&gt;6,MONTH(B228)&lt;&gt;11,B228-A228+1&gt;=30))),1,IF(OR(MONTH(B228)=6,MONTH(B228)=11),1+((30-DAY(A228)+1)/30),(30-DAY(A228)+1)/30))</f>
        <v>1</v>
      </c>
      <c r="F228" s="37">
        <f>D228</f>
        <v>1423500</v>
      </c>
      <c r="G228" s="38">
        <f t="shared" si="23"/>
        <v>0</v>
      </c>
      <c r="H228" s="39">
        <f>+F228*$D$5*G228/30</f>
        <v>0</v>
      </c>
      <c r="I228" s="2"/>
      <c r="J228" s="2"/>
    </row>
    <row r="229" spans="1:10">
      <c r="A229" s="58" t="s">
        <v>25</v>
      </c>
      <c r="B229" s="58"/>
      <c r="C229" s="58"/>
      <c r="D229" s="58"/>
      <c r="E229" s="58"/>
      <c r="F229" s="48">
        <f>SUM(F139:F228)</f>
        <v>97942609.400000006</v>
      </c>
      <c r="G229" s="49"/>
      <c r="H229" s="48">
        <f>SUM(H148:H228)</f>
        <v>62473433.245489486</v>
      </c>
      <c r="I229" s="2"/>
      <c r="J229" s="2"/>
    </row>
    <row r="230" spans="1:10">
      <c r="A230" s="2"/>
      <c r="B230" s="2"/>
      <c r="C230" s="2"/>
      <c r="D230" s="2"/>
      <c r="E230" s="2"/>
      <c r="F230" s="2"/>
      <c r="G230" s="2"/>
      <c r="H230" s="41"/>
      <c r="I230" s="2"/>
      <c r="J230" s="2"/>
    </row>
    <row r="231" spans="1:10">
      <c r="A231" s="57" t="s">
        <v>26</v>
      </c>
      <c r="B231" s="57"/>
      <c r="C231" s="57"/>
      <c r="D231" s="57"/>
      <c r="E231" s="57"/>
      <c r="F231" s="57"/>
      <c r="G231" s="2"/>
      <c r="H231" s="42"/>
      <c r="I231" s="2"/>
      <c r="J231" s="2"/>
    </row>
    <row r="232" spans="1:10">
      <c r="A232" s="53" t="s">
        <v>27</v>
      </c>
      <c r="B232" s="53"/>
      <c r="C232" s="53"/>
      <c r="D232" s="53"/>
      <c r="E232" s="53"/>
      <c r="F232" s="43">
        <f>+F229</f>
        <v>97942609.400000006</v>
      </c>
      <c r="G232" s="2"/>
      <c r="H232" s="2"/>
      <c r="I232" s="2"/>
      <c r="J232" s="2"/>
    </row>
    <row r="233" spans="1:10">
      <c r="A233" s="53" t="s">
        <v>28</v>
      </c>
      <c r="B233" s="53"/>
      <c r="C233" s="53"/>
      <c r="D233" s="53"/>
      <c r="E233" s="53"/>
      <c r="F233" s="43">
        <f>+H229</f>
        <v>62473433.245489486</v>
      </c>
      <c r="G233" s="2"/>
      <c r="H233" s="2"/>
      <c r="I233" s="2"/>
      <c r="J233" s="2"/>
    </row>
    <row r="234" spans="1:10" ht="16.149999999999999">
      <c r="A234" s="51" t="s">
        <v>29</v>
      </c>
      <c r="B234" s="51"/>
      <c r="C234" s="51"/>
      <c r="D234" s="51"/>
      <c r="E234" s="51"/>
      <c r="F234" s="44">
        <f>SUM(F232:F233)</f>
        <v>160416042.64548948</v>
      </c>
      <c r="G234" s="2"/>
      <c r="H234" s="2"/>
      <c r="I234" s="2"/>
      <c r="J234" s="2"/>
    </row>
    <row r="235" spans="1:10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>
      <c r="A237" s="2"/>
      <c r="B237" s="2"/>
      <c r="C237" s="2"/>
      <c r="D237" s="2"/>
      <c r="E237" s="2"/>
      <c r="F237" s="2"/>
      <c r="G237" s="2"/>
      <c r="H237" s="2"/>
      <c r="I237" s="2"/>
      <c r="J237" s="2"/>
    </row>
  </sheetData>
  <mergeCells count="10">
    <mergeCell ref="A1:H1"/>
    <mergeCell ref="A14:H14"/>
    <mergeCell ref="A231:F231"/>
    <mergeCell ref="A229:E229"/>
    <mergeCell ref="B2:D2"/>
    <mergeCell ref="A234:E234"/>
    <mergeCell ref="A15:B15"/>
    <mergeCell ref="A232:E232"/>
    <mergeCell ref="A233:E233"/>
    <mergeCell ref="F10:J12"/>
  </mergeCells>
  <pageMargins left="0.25" right="0.25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Quintero</dc:creator>
  <cp:keywords/>
  <dc:description/>
  <cp:lastModifiedBy/>
  <cp:revision/>
  <dcterms:created xsi:type="dcterms:W3CDTF">2024-06-14T15:18:40Z</dcterms:created>
  <dcterms:modified xsi:type="dcterms:W3CDTF">2025-07-11T19:18:11Z</dcterms:modified>
  <cp:category/>
  <cp:contentStatus/>
</cp:coreProperties>
</file>