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11EED9BD-8B41-412D-BBD0-2119689856DF}"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2" r:id="rId4"/>
    <sheet name="Hoja2" sheetId="6" state="hidden" r:id="rId5"/>
  </sheets>
  <externalReferences>
    <externalReference r:id="rId6"/>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0" l="1"/>
  <c r="B6" i="10"/>
  <c r="B5" i="10"/>
  <c r="B4" i="10"/>
  <c r="B3" i="10"/>
  <c r="C24" i="11" l="1"/>
  <c r="B17" i="11" s="1"/>
  <c r="B26" i="11" s="1"/>
  <c r="B7" i="12"/>
  <c r="B6" i="12"/>
  <c r="B5" i="12"/>
  <c r="B4" i="12"/>
  <c r="B3" i="12"/>
  <c r="B7" i="11"/>
  <c r="B6" i="11"/>
  <c r="B5" i="11"/>
  <c r="B4" i="11"/>
  <c r="B3" i="11"/>
  <c r="C25" i="11" l="1"/>
</calcChain>
</file>

<file path=xl/sharedStrings.xml><?xml version="1.0" encoding="utf-8"?>
<sst xmlns="http://schemas.openxmlformats.org/spreadsheetml/2006/main" count="183" uniqueCount="141">
  <si>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</si>
  <si>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</si>
  <si>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</si>
  <si>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</si>
  <si>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</si>
  <si>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</si>
  <si>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</si>
  <si>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</si>
  <si>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</si>
  <si>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</si>
  <si>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</si>
  <si>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</si>
  <si>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</si>
  <si>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</si>
  <si>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</si>
  <si>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</si>
  <si>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</si>
  <si>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</si>
  <si>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</si>
  <si>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</si>
  <si>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</si>
  <si>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</si>
  <si>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</si>
  <si>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</si>
  <si>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</si>
  <si>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</si>
  <si>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</si>
  <si>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</si>
  <si>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</si>
  <si>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</si>
  <si>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</si>
  <si>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</si>
  <si>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</si>
  <si>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</si>
  <si>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</si>
  <si>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</si>
  <si>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</si>
  <si>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</si>
  <si>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</si>
  <si>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</si>
  <si>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</si>
  <si>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</si>
  <si>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</si>
  <si>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</si>
  <si>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</si>
  <si>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</si>
  <si>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</si>
  <si>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</si>
  <si>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</si>
  <si>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</si>
  <si>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</si>
  <si>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</si>
  <si>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</si>
  <si>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</si>
  <si>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</si>
  <si>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</si>
  <si>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</si>
  <si>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</si>
  <si>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</si>
  <si>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</si>
  <si>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</si>
  <si>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</si>
  <si>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</si>
  <si>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</si>
  <si>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</si>
  <si>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</si>
  <si>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</si>
  <si>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</si>
  <si>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</si>
  <si>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</si>
  <si>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</si>
  <si>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</si>
  <si>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</si>
  <si>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</si>
  <si>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</si>
  <si>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</si>
  <si>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</si>
  <si>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</si>
  <si>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</si>
  <si>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</si>
  <si>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</si>
  <si>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</si>
  <si>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</si>
  <si>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</si>
  <si>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</si>
  <si>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</si>
  <si>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</si>
  <si>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</si>
  <si>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</si>
  <si>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</si>
  <si>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</si>
  <si>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</si>
  <si>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</si>
  <si>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</si>
  <si>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</si>
  <si>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</si>
  <si>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</si>
  <si>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</si>
  <si>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</si>
  <si>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</si>
  <si>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</si>
  <si>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</si>
  <si>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</si>
  <si>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</si>
  <si>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</si>
  <si>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</si>
  <si>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</si>
  <si>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</si>
  <si>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</si>
  <si>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</si>
  <si>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Demandado</t>
  </si>
  <si>
    <t>Tipo de vinculacion compañía</t>
  </si>
  <si>
    <t xml:space="preserve">Llamado en garantía </t>
  </si>
  <si>
    <t>76001333301520180023400</t>
  </si>
  <si>
    <t>Juzgado 15 Administrativo de Cali</t>
  </si>
  <si>
    <t>Andrés Ramón Rivera Moreno, Juan José Rivera Peñuela, Andrés Raul Rivera Peñuela, Saturia Moreno, Luz Emilia Mazabuel Moreno, Andrés Felipe Nuñez Mazabuel, Melby Masabuel Moreno y Sebastián López Mazabuel.</t>
  </si>
  <si>
    <t>Municipio de Santiago de Cali y EMCALI EICE E.S.P.</t>
  </si>
  <si>
    <t>Andrés Ramón Rivera Moreno</t>
  </si>
  <si>
    <t>PLO</t>
  </si>
  <si>
    <t>El día 4 de julio de 2016 se presentó accidente de tránsito en la Carrera 7H Bis con Calle 76 de la ciudad de Cali, aproximadamente a las 05:35 AM, cuando el señor Andrés Ramón Rivera Moreno conducía la motocicleta de placa KUQ 61B y colisionó con un huevo y/o irregularidad por obras en la vía, generando lesiones. El conductor estaba sobrio y cumpliendo las normas de tránsito, y la obra en la vía no tenía señalización. 
El señor Rivera Moreno fue trasladado a la Clínica Colombia, estuvo 5 días en coma y se le practicaron varías cirugías que a hoy generan secuelas permanentes. La PCL fue calificada por SOS, con un resultado del 63,20%</t>
  </si>
  <si>
    <t xml:space="preserve">DISTRITO ESPECIAL DE SANTIAGO DE CALI </t>
  </si>
  <si>
    <t>30/11/2021 (FECHA LÍMITE)</t>
  </si>
  <si>
    <t>Daño Moral</t>
  </si>
  <si>
    <t>Daño a la salud</t>
  </si>
  <si>
    <t>Daño moral</t>
  </si>
  <si>
    <t>Deucible</t>
  </si>
  <si>
    <t>Coaseguro</t>
  </si>
  <si>
    <t>15% Vr de la pérdida</t>
  </si>
  <si>
    <t>109305649 APJ 30494</t>
  </si>
  <si>
    <t>17/03/2016 HASTA 2/12/2016</t>
  </si>
  <si>
    <t>ALLIANZ</t>
  </si>
  <si>
    <t>COLPATRIA</t>
  </si>
  <si>
    <t>MAPFRE</t>
  </si>
  <si>
    <t>QBE</t>
  </si>
  <si>
    <t>probable</t>
  </si>
  <si>
    <t>si</t>
  </si>
  <si>
    <t>109305649 APJ 30949</t>
  </si>
  <si>
    <t xml:space="preserve">Frente a la demanda: 
1. INEXISTENCIA DE RESPONSABILIDAD POR LA FALTA DE ACREDITACIÓN PROBATORIA DE LA IMPUTACIÓN.  
2. CULPA EXCLUSIVA Y DETERMINANTE DE LA VÍCTIMA COMO EXIMENTE DE RESPONSABILIDAD. 
3. CONCURRENCIA DE CULPAS. 
4. ENRIQUECIMIENTO SIN CAUSA. 
5. GENÉRICA O INNOMINADA.                                                                                                                                                    
 Frente al llamamiento: 
1. NO SE DEMOSTRÓ LA REALIZACIÓN DEL RIESGO ASEGURADO EN LA PÓLIZA DE RESPONSABILIDAD CIVIL EXTRACONTRACTUAL NO. 1501216001931, Y POR TANTO, NO EXISTE OBLIGACIÓN A CARGO DE ALLIANZ SEGUROS S.A. 
2. EN TODO CASO, LA OBLIGACIÓN INDEMNIZATORIA DE LA COMPAÑÍA ASEGURADORA SE DEBE CEÑIR AL PORCENTAJE PACTADO EN EL COASEGURO.                                                                                                                                                      3. MARCO DE LOS AMPAROS OTORGADOS, LÍMITE MÁXIMO DE LA RESPONSABILIDAD DE LA COMPAÑÍA ASEGURADORA.
4.  EN LA PÓLIZA DE RESPONSABILIDAD CIVIL EXTRACONTRACTUAL NO. 1501216001931 EXISTE UN DEDUCIBLE QUE SE ENCUENTRA A CARGO DEL ASEGURADO. 5. GENÉRICA O INNOMINADA.   </t>
  </si>
  <si>
    <t>109305649 - APJ30949</t>
  </si>
  <si>
    <t xml:space="preserve">La liquidación objetiva de lucro cesante teniendo en cuenta el salario certificado de $998.000 de pesos para el 2018, una edad de 30 años y 10 meses para la fecha de los hechos, una expectativa de vida de 49,4 años y una PCL de 63,20 % arrojó un total de $375.674.419. 
El daño emergente no se tuvo en cuenta por no aportar prueba de su causación. 
Para el daño moral se tuvieron en cuenta 500 SMLMV ($650.000.000 salario 2024) correspondiente a la afectación de familiares en primer y segundo nivel (victima, 2 hijos, madre, y 2 hermanos); respecto a los demás niveles ( 2 sobrinos) no se tuvo en cuenta porque para la causación del perjuicio se requiere prueba de la afectación, diferente los demás niveles superiores en la que se infiere. 
El daño a la salud se reconoció tal como se pidió, pues corresponde a lo concedido jurisprudencialmente, 100 smlmv o $130.000.000 con salario 2024. 
A este valor se le descontó el 15% correspondiente al deducible, y a ese valor el 23% correspondiente a la participación del coaseguro. </t>
  </si>
  <si>
    <t xml:space="preserve">Es probable. 
El Informe de Tránsito codificó como hipótesis del accidente un hueco en la vía, y el Municipio de Santiago de Cali es quién tiene a cargo el deber de mantenimiento y señalización. 
Si bien también se atribuye la obra en la vía a EMCALI, en certificación aportada se acreditó que el 20 de junio de 2016 había realizado una reparación en la vía, pero el accidente fue el 4 de julio, y no hay ninguna prueba que certifique que el día del accidente había materiales de obra o un hueco en la vía causado por EMCALI. 
En certificaciones posteriores, EMCALI certificó que la obra que había ejecutado el 20 de junio había sido en una dirección diferente en la que presuntamente ocurrió el accidente, y además, certificó que para el 4 de julio no había faltantes de elementos o de obra en la ejecución del servicio de alcantarillado en la dirección donde ocurrió el volcamiento. 
Por lo anterior, ante una declaración de responsabilidad, la entidad llamada a responder sería el Municipio, todo derivado de la hipótesis consignada en el IPAT.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</si>
</sst>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7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2" fontId="1" fillId="7" borderId="1" xfId="1" applyFont="1" applyFill="1" applyBorder="1" applyAlignment="1">
      <alignment horizontal="center" vertical="top"/>
    </xf>
    <xf numFmtId="0" fontId="2" fillId="8" borderId="13" xfId="0" applyFont="1" applyFill="1" applyBorder="1" applyAlignment="1">
      <alignment horizontal="center" vertical="top"/>
    </xf>
    <xf numFmtId="0" fontId="2" fillId="8" borderId="14" xfId="0" applyFont="1" applyFill="1" applyBorder="1" applyAlignment="1">
      <alignment horizontal="center" vertical="top"/>
    </xf>
    <xf numFmtId="9" fontId="0" fillId="0" borderId="1" xfId="0" applyNumberFormat="1" applyBorder="1" applyAlignment="1">
      <alignment horizontal="justify" vertical="top"/>
    </xf>
    <xf numFmtId="42" fontId="0" fillId="0" borderId="2" xfId="1" applyFont="1" applyBorder="1" applyAlignment="1">
      <alignment horizontal="justify"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1" xfId="0" applyNumberFormat="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xf>
    <xf numFmtId="0" fontId="0" fillId="0" borderId="1" xfId="0" applyBorder="1" applyAlignment="1">
      <alignment horizontal="center" vertical="center" wrapText="1"/>
    </xf>
    <xf numFmtId="0" fontId="0" fillId="0" borderId="1"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 fontId="0" fillId="0" borderId="1" xfId="3" applyNumberFormat="1" applyFont="1"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center" vertical="top"/>
    </xf>
    <xf numFmtId="0" fontId="0" fillId="9" borderId="1" xfId="0" applyFill="1" applyBorder="1" applyAlignment="1">
      <alignment horizontal="justify" vertical="top" wrapText="1"/>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6" fillId="9" borderId="1" xfId="0" applyFont="1" applyFill="1" applyBorder="1" applyAlignment="1">
      <alignment horizontal="justify" vertical="top" wrapText="1"/>
    </xf>
    <xf numFmtId="0" fontId="0" fillId="0" borderId="11" xfId="0" applyBorder="1" applyAlignment="1">
      <alignment horizontal="left" vertical="top"/>
    </xf>
    <xf numFmtId="0" fontId="4" fillId="2" borderId="4" xfId="0" applyFont="1" applyFill="1" applyBorder="1" applyAlignment="1">
      <alignment horizontal="center" vertical="top"/>
    </xf>
    <xf numFmtId="0" fontId="2" fillId="0" borderId="1" xfId="0" applyFont="1" applyBorder="1" applyAlignment="1">
      <alignment horizontal="justify" vertical="top"/>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4" fillId="6" borderId="12" xfId="0" applyFont="1" applyFill="1" applyBorder="1" applyAlignment="1">
      <alignment horizontal="center" vertical="top"/>
    </xf>
    <xf numFmtId="0" fontId="4" fillId="6" borderId="6" xfId="0" applyFont="1" applyFill="1" applyBorder="1" applyAlignment="1">
      <alignment horizontal="center" vertical="top"/>
    </xf>
    <xf numFmtId="42" fontId="0" fillId="5" borderId="0" xfId="1" applyFont="1" applyFill="1" applyBorder="1" applyAlignment="1">
      <alignment horizontal="center" vertical="top"/>
    </xf>
    <xf numFmtId="0" fontId="0" fillId="0" borderId="2" xfId="0" applyBorder="1" applyAlignment="1">
      <alignment horizontal="center" vertical="center"/>
    </xf>
    <xf numFmtId="0" fontId="0" fillId="0" borderId="3" xfId="0" applyBorder="1" applyAlignment="1">
      <alignment horizontal="center" vertical="center"/>
    </xf>
    <xf numFmtId="0" fontId="2" fillId="4" borderId="5" xfId="0" applyFont="1" applyFill="1" applyBorder="1" applyAlignment="1">
      <alignment horizontal="center" vertical="top" wrapText="1"/>
    </xf>
    <xf numFmtId="0" fontId="2" fillId="4" borderId="7" xfId="0" applyFont="1" applyFill="1" applyBorder="1" applyAlignment="1">
      <alignment horizontal="center" vertical="top" wrapText="1"/>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4" fillId="6" borderId="1" xfId="0" applyFont="1" applyFill="1" applyBorder="1" applyAlignment="1">
      <alignment horizontal="center" vertical="top"/>
    </xf>
    <xf numFmtId="42" fontId="0" fillId="5" borderId="1" xfId="1" applyFont="1" applyFill="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LLIANZ\ANTECEDENTES\CALI\ANDRES%20RAMON%20RIVERA\ANDRES%20RAMON%20RIVERA%20MORENO-%20municipio\Copia%20de%20Solicitud%20antecedentes%20Andr&#233;s%20Ram&#243;n%20Rivera%20y%20otros%20-%202018-002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ES NOTA 322"/>
      <sheetName val="GENERALES NOTA 321"/>
      <sheetName val="GENERALES  NOTA 324"/>
      <sheetName val="GENERALES NOTA 325"/>
      <sheetName val="Hoja2"/>
    </sheetNames>
    <sheetDataSet>
      <sheetData sheetId="0">
        <row r="2">
          <cell r="B2" t="str">
            <v>76001333301520180023400</v>
          </cell>
        </row>
        <row r="3">
          <cell r="B3" t="str">
            <v>Juzgado 15 Administrativo de Cali</v>
          </cell>
        </row>
        <row r="4">
          <cell r="B4" t="str">
            <v>Municipio de Santiago de Cali y EMCALI EICE E.S.P.</v>
          </cell>
        </row>
        <row r="5">
          <cell r="B5" t="str">
            <v>Andrés Ramón Rivera Moreno, Juan José Rivera Peñuela, Andrés Raul Rivera Peñuela, Saturia Moreno, Luz Emilia Mazabuel Moreno, Andrés Felipe Nuñez Mazabuel, Melby Masabuel Moreno y Sebastián López Mazabuel.</v>
          </cell>
        </row>
        <row r="6">
          <cell r="B6" t="str">
            <v xml:space="preserve">Llamado en garantía </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20"/>
  <sheetViews>
    <sheetView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19.140625" style="7" customWidth="1"/>
    <col min="4" max="4" width="11.42578125" style="2" hidden="1" customWidth="1"/>
    <col min="5" max="16384" width="11.42578125" style="2" hidden="1"/>
  </cols>
  <sheetData>
    <row r="1" spans="1:3" ht="18.75" x14ac:dyDescent="0.25">
      <c r="A1" s="28" t="s">
        <v>42</v>
      </c>
      <c r="B1" s="28"/>
      <c r="C1" s="28"/>
    </row>
    <row r="2" spans="1:3" x14ac:dyDescent="0.25">
      <c r="A2" s="5" t="s">
        <v>12</v>
      </c>
      <c r="B2" s="30" t="s">
        <v>113</v>
      </c>
      <c r="C2" s="30"/>
    </row>
    <row r="3" spans="1:3" x14ac:dyDescent="0.25">
      <c r="A3" s="5" t="s">
        <v>0</v>
      </c>
      <c r="B3" s="29" t="s">
        <v>114</v>
      </c>
      <c r="C3" s="29"/>
    </row>
    <row r="4" spans="1:3" ht="32.25" customHeight="1" x14ac:dyDescent="0.25">
      <c r="A4" s="5" t="s">
        <v>110</v>
      </c>
      <c r="B4" s="31" t="s">
        <v>116</v>
      </c>
      <c r="C4" s="32"/>
    </row>
    <row r="5" spans="1:3" ht="63" customHeight="1" x14ac:dyDescent="0.25">
      <c r="A5" s="5" t="s">
        <v>1</v>
      </c>
      <c r="B5" s="33" t="s">
        <v>115</v>
      </c>
      <c r="C5" s="33"/>
    </row>
    <row r="6" spans="1:3" x14ac:dyDescent="0.25">
      <c r="A6" s="5" t="s">
        <v>111</v>
      </c>
      <c r="B6" s="34" t="s">
        <v>112</v>
      </c>
      <c r="C6" s="34"/>
    </row>
    <row r="7" spans="1:3" x14ac:dyDescent="0.25">
      <c r="A7" s="5" t="s">
        <v>2</v>
      </c>
      <c r="B7" s="29" t="s">
        <v>117</v>
      </c>
      <c r="C7" s="29"/>
    </row>
    <row r="8" spans="1:3" x14ac:dyDescent="0.25">
      <c r="A8" s="5" t="s">
        <v>3</v>
      </c>
      <c r="B8" s="24">
        <v>42555</v>
      </c>
      <c r="C8" s="25"/>
    </row>
    <row r="9" spans="1:3" x14ac:dyDescent="0.25">
      <c r="A9" s="5" t="s">
        <v>4</v>
      </c>
      <c r="B9" s="24">
        <v>43511</v>
      </c>
      <c r="C9" s="25"/>
    </row>
    <row r="10" spans="1:3" x14ac:dyDescent="0.25">
      <c r="A10" s="5" t="s">
        <v>5</v>
      </c>
      <c r="B10" s="24">
        <v>43273</v>
      </c>
      <c r="C10" s="25"/>
    </row>
    <row r="11" spans="1:3" ht="21" customHeight="1" x14ac:dyDescent="0.25">
      <c r="A11" s="5" t="s">
        <v>28</v>
      </c>
      <c r="B11" s="26" t="s">
        <v>118</v>
      </c>
      <c r="C11" s="27"/>
    </row>
    <row r="12" spans="1:3" x14ac:dyDescent="0.25">
      <c r="A12" s="36" t="s">
        <v>6</v>
      </c>
      <c r="B12" s="25" t="s">
        <v>119</v>
      </c>
      <c r="C12" s="29"/>
    </row>
    <row r="13" spans="1:3" ht="30" customHeight="1" x14ac:dyDescent="0.25">
      <c r="A13" s="36"/>
      <c r="B13" s="29"/>
      <c r="C13" s="29"/>
    </row>
    <row r="14" spans="1:3" ht="99.75" customHeight="1" x14ac:dyDescent="0.25">
      <c r="A14" s="36"/>
      <c r="B14" s="29"/>
      <c r="C14" s="29"/>
    </row>
    <row r="15" spans="1:3" x14ac:dyDescent="0.25">
      <c r="A15" s="5" t="s">
        <v>7</v>
      </c>
      <c r="B15" s="29" t="s">
        <v>120</v>
      </c>
      <c r="C15" s="29"/>
    </row>
    <row r="16" spans="1:3" ht="33.75" customHeight="1" x14ac:dyDescent="0.25">
      <c r="A16" s="5" t="s">
        <v>8</v>
      </c>
      <c r="B16" s="29"/>
      <c r="C16" s="29"/>
    </row>
    <row r="17" spans="1:3" ht="33.75" customHeight="1" x14ac:dyDescent="0.25">
      <c r="A17" s="5" t="s">
        <v>9</v>
      </c>
      <c r="B17" s="37">
        <v>1501216001931</v>
      </c>
      <c r="C17" s="37"/>
    </row>
    <row r="18" spans="1:3" ht="15.75" customHeight="1" x14ac:dyDescent="0.25">
      <c r="A18" s="5" t="s">
        <v>43</v>
      </c>
      <c r="B18" s="38">
        <v>44504</v>
      </c>
      <c r="C18" s="39"/>
    </row>
    <row r="19" spans="1:3" x14ac:dyDescent="0.25">
      <c r="A19" s="5" t="s">
        <v>10</v>
      </c>
      <c r="B19" s="35">
        <v>44504</v>
      </c>
      <c r="C19" s="35"/>
    </row>
    <row r="20" spans="1:3" x14ac:dyDescent="0.25">
      <c r="A20" s="5" t="s">
        <v>11</v>
      </c>
      <c r="B20" s="35" t="s">
        <v>121</v>
      </c>
      <c r="C20" s="29"/>
    </row>
  </sheetData>
  <mergeCells count="19">
    <mergeCell ref="B19:C19"/>
    <mergeCell ref="B20:C20"/>
    <mergeCell ref="A12:A14"/>
    <mergeCell ref="B12:C14"/>
    <mergeCell ref="B15:C15"/>
    <mergeCell ref="B16:C16"/>
    <mergeCell ref="B17:C17"/>
    <mergeCell ref="B18:C18"/>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paperSize="9" orientation="portrait" r:id="rId1"/>
  <headerFooter>
    <oddHeader>&amp;C&amp;"Calibri"&amp;10&amp;K000000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2"/>
  <sheetViews>
    <sheetView workbookViewId="0">
      <selection activeCell="B4" sqref="B4:C4"/>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40" t="s">
        <v>41</v>
      </c>
      <c r="B1" s="40"/>
      <c r="C1" s="40"/>
    </row>
    <row r="2" spans="1:3" x14ac:dyDescent="0.25">
      <c r="A2" s="17" t="s">
        <v>26</v>
      </c>
      <c r="B2" s="43" t="s">
        <v>136</v>
      </c>
      <c r="C2" s="32"/>
    </row>
    <row r="3" spans="1:3" x14ac:dyDescent="0.25">
      <c r="A3" s="5" t="s">
        <v>12</v>
      </c>
      <c r="B3" s="29" t="str">
        <f>'[2]GENERALES NOTA 322'!B2:C2</f>
        <v>76001333301520180023400</v>
      </c>
      <c r="C3" s="29"/>
    </row>
    <row r="4" spans="1:3" ht="15" customHeight="1" x14ac:dyDescent="0.25">
      <c r="A4" s="5" t="s">
        <v>0</v>
      </c>
      <c r="B4" s="29" t="str">
        <f>'[2]GENERALES NOTA 322'!B3:C3</f>
        <v>Juzgado 15 Administrativo de Cali</v>
      </c>
      <c r="C4" s="29"/>
    </row>
    <row r="5" spans="1:3" ht="15" customHeight="1" x14ac:dyDescent="0.25">
      <c r="A5" s="5" t="s">
        <v>110</v>
      </c>
      <c r="B5" s="29" t="str">
        <f>'[2]GENERALES NOTA 322'!B4:C4</f>
        <v>Municipio de Santiago de Cali y EMCALI EICE E.S.P.</v>
      </c>
      <c r="C5" s="29"/>
    </row>
    <row r="6" spans="1:3" ht="15" customHeight="1" x14ac:dyDescent="0.25">
      <c r="A6" s="5" t="s">
        <v>1</v>
      </c>
      <c r="B6" s="29" t="str">
        <f>'[2]GENERALES NOTA 322'!B5:C5</f>
        <v>Andrés Ramón Rivera Moreno, Juan José Rivera Peñuela, Andrés Raul Rivera Peñuela, Saturia Moreno, Luz Emilia Mazabuel Moreno, Andrés Felipe Nuñez Mazabuel, Melby Masabuel Moreno y Sebastián López Mazabuel.</v>
      </c>
      <c r="C6" s="29"/>
    </row>
    <row r="7" spans="1:3" x14ac:dyDescent="0.25">
      <c r="A7" s="5" t="s">
        <v>111</v>
      </c>
      <c r="B7" s="29" t="str">
        <f>'[2]GENERALES NOTA 322'!B6:C6</f>
        <v xml:space="preserve">Llamado en garantía </v>
      </c>
      <c r="C7" s="29"/>
    </row>
    <row r="8" spans="1:3" x14ac:dyDescent="0.25">
      <c r="A8" s="17" t="s">
        <v>27</v>
      </c>
      <c r="B8" s="29">
        <v>21909020</v>
      </c>
      <c r="C8" s="29"/>
    </row>
    <row r="9" spans="1:3" x14ac:dyDescent="0.25">
      <c r="A9" s="17" t="s">
        <v>28</v>
      </c>
      <c r="B9" s="29" t="s">
        <v>118</v>
      </c>
      <c r="C9" s="29"/>
    </row>
    <row r="10" spans="1:3" x14ac:dyDescent="0.25">
      <c r="A10" s="17" t="s">
        <v>79</v>
      </c>
      <c r="B10" s="23">
        <v>5000000000</v>
      </c>
      <c r="C10" s="18"/>
    </row>
    <row r="11" spans="1:3" x14ac:dyDescent="0.25">
      <c r="A11" s="17" t="s">
        <v>61</v>
      </c>
      <c r="B11" s="41" t="s">
        <v>70</v>
      </c>
      <c r="C11" s="42"/>
    </row>
    <row r="12" spans="1:3" x14ac:dyDescent="0.25">
      <c r="A12" s="17" t="s">
        <v>29</v>
      </c>
      <c r="B12" s="35" t="s">
        <v>129</v>
      </c>
      <c r="C12" s="29"/>
    </row>
    <row r="13" spans="1:3" x14ac:dyDescent="0.25">
      <c r="A13" s="17" t="s">
        <v>30</v>
      </c>
      <c r="B13" s="29" t="s">
        <v>34</v>
      </c>
      <c r="C13" s="29"/>
    </row>
    <row r="14" spans="1:3" x14ac:dyDescent="0.25">
      <c r="A14" s="17" t="s">
        <v>31</v>
      </c>
      <c r="B14" s="29" t="s">
        <v>33</v>
      </c>
      <c r="C14" s="29"/>
    </row>
    <row r="15" spans="1:3" x14ac:dyDescent="0.25">
      <c r="A15" s="46" t="s">
        <v>32</v>
      </c>
      <c r="B15" s="29" t="s">
        <v>75</v>
      </c>
      <c r="C15" s="29"/>
    </row>
    <row r="16" spans="1:3" x14ac:dyDescent="0.25">
      <c r="A16" s="47"/>
      <c r="B16" s="9" t="s">
        <v>40</v>
      </c>
      <c r="C16" s="10" t="s">
        <v>16</v>
      </c>
    </row>
    <row r="17" spans="1:3" x14ac:dyDescent="0.25">
      <c r="A17" s="47"/>
      <c r="B17" s="11" t="s">
        <v>130</v>
      </c>
      <c r="C17" s="11">
        <v>23</v>
      </c>
    </row>
    <row r="18" spans="1:3" x14ac:dyDescent="0.25">
      <c r="A18" s="47"/>
      <c r="B18" s="11" t="s">
        <v>131</v>
      </c>
      <c r="C18" s="11">
        <v>21</v>
      </c>
    </row>
    <row r="19" spans="1:3" x14ac:dyDescent="0.25">
      <c r="A19" s="47"/>
      <c r="B19" s="11" t="s">
        <v>132</v>
      </c>
      <c r="C19" s="11">
        <v>34</v>
      </c>
    </row>
    <row r="20" spans="1:3" x14ac:dyDescent="0.25">
      <c r="A20" s="47"/>
      <c r="B20" s="11" t="s">
        <v>133</v>
      </c>
      <c r="C20" s="11">
        <v>22</v>
      </c>
    </row>
    <row r="21" spans="1:3" x14ac:dyDescent="0.25">
      <c r="A21" s="17" t="s">
        <v>25</v>
      </c>
      <c r="B21" s="29" t="s">
        <v>34</v>
      </c>
      <c r="C21" s="29"/>
    </row>
    <row r="22" spans="1:3" x14ac:dyDescent="0.25">
      <c r="A22" s="17" t="s">
        <v>62</v>
      </c>
      <c r="B22" s="41"/>
      <c r="C22" s="42"/>
    </row>
    <row r="23" spans="1:3" x14ac:dyDescent="0.25">
      <c r="A23" s="17" t="s">
        <v>17</v>
      </c>
      <c r="B23" s="29" t="s">
        <v>24</v>
      </c>
      <c r="C23" s="29"/>
    </row>
    <row r="24" spans="1:3" x14ac:dyDescent="0.25">
      <c r="A24" s="17" t="s">
        <v>77</v>
      </c>
      <c r="B24" s="29" t="s">
        <v>34</v>
      </c>
      <c r="C24" s="29"/>
    </row>
    <row r="25" spans="1:3" x14ac:dyDescent="0.25">
      <c r="A25" s="17" t="s">
        <v>39</v>
      </c>
      <c r="B25" s="29"/>
      <c r="C25" s="29"/>
    </row>
    <row r="26" spans="1:3" x14ac:dyDescent="0.25">
      <c r="A26" s="12" t="s">
        <v>78</v>
      </c>
      <c r="B26" s="29" t="s">
        <v>34</v>
      </c>
      <c r="C26" s="29"/>
    </row>
    <row r="27" spans="1:3" ht="15" customHeight="1" x14ac:dyDescent="0.25">
      <c r="A27" s="45" t="s">
        <v>65</v>
      </c>
      <c r="B27" s="45"/>
      <c r="C27" s="45"/>
    </row>
    <row r="28" spans="1:3" ht="15" customHeight="1" x14ac:dyDescent="0.25">
      <c r="A28" s="44" t="s">
        <v>38</v>
      </c>
      <c r="B28" s="44"/>
      <c r="C28" s="44"/>
    </row>
    <row r="29" spans="1:3" ht="15" customHeight="1" x14ac:dyDescent="0.25">
      <c r="A29" s="44" t="s">
        <v>37</v>
      </c>
      <c r="B29" s="44"/>
      <c r="C29" s="44"/>
    </row>
    <row r="30" spans="1:3" ht="15" customHeight="1" x14ac:dyDescent="0.25">
      <c r="A30" s="48" t="s">
        <v>36</v>
      </c>
      <c r="B30" s="48"/>
      <c r="C30" s="48"/>
    </row>
    <row r="31" spans="1:3" x14ac:dyDescent="0.25">
      <c r="A31" s="44" t="s">
        <v>14</v>
      </c>
      <c r="B31" s="44"/>
      <c r="C31" s="44"/>
    </row>
    <row r="32" spans="1:3" ht="15" customHeight="1" x14ac:dyDescent="0.25">
      <c r="A32" s="44" t="s">
        <v>15</v>
      </c>
      <c r="B32" s="44"/>
      <c r="C32" s="44"/>
    </row>
    <row r="33" spans="1:3" ht="15" customHeight="1" x14ac:dyDescent="0.25">
      <c r="A33" s="25" t="s">
        <v>35</v>
      </c>
      <c r="B33" s="25"/>
      <c r="C33" s="25"/>
    </row>
    <row r="34" spans="1:3" x14ac:dyDescent="0.25">
      <c r="A34" s="29" t="s">
        <v>96</v>
      </c>
      <c r="B34" s="29"/>
      <c r="C34" s="29"/>
    </row>
    <row r="35" spans="1:3" x14ac:dyDescent="0.25">
      <c r="A35" s="49" t="s">
        <v>108</v>
      </c>
      <c r="B35" s="49"/>
      <c r="C35" s="49"/>
    </row>
    <row r="36" spans="1:3" x14ac:dyDescent="0.25">
      <c r="A36" s="50" t="s">
        <v>90</v>
      </c>
      <c r="B36" s="50"/>
      <c r="C36" s="50"/>
    </row>
    <row r="37" spans="1:3" x14ac:dyDescent="0.25">
      <c r="A37" s="34" t="s">
        <v>91</v>
      </c>
      <c r="B37" s="34"/>
      <c r="C37" s="11"/>
    </row>
    <row r="38" spans="1:3" x14ac:dyDescent="0.25">
      <c r="A38" s="34" t="s">
        <v>92</v>
      </c>
      <c r="B38" s="34"/>
      <c r="C38" s="11"/>
    </row>
    <row r="39" spans="1:3" x14ac:dyDescent="0.25">
      <c r="A39" s="34" t="s">
        <v>93</v>
      </c>
      <c r="B39" s="34"/>
      <c r="C39" s="11"/>
    </row>
    <row r="40" spans="1:3" x14ac:dyDescent="0.25">
      <c r="A40" s="34" t="s">
        <v>94</v>
      </c>
      <c r="B40" s="34"/>
      <c r="C40" s="11"/>
    </row>
    <row r="41" spans="1:3" x14ac:dyDescent="0.25">
      <c r="A41" s="34" t="s">
        <v>95</v>
      </c>
      <c r="B41" s="34"/>
      <c r="C41" s="11"/>
    </row>
    <row r="42" spans="1:3" x14ac:dyDescent="0.25">
      <c r="A42" s="34" t="s">
        <v>97</v>
      </c>
      <c r="B42" s="34"/>
      <c r="C42" s="11"/>
    </row>
    <row r="43" spans="1:3" x14ac:dyDescent="0.25">
      <c r="A43" s="34" t="s">
        <v>98</v>
      </c>
      <c r="B43" s="34"/>
      <c r="C43" s="11"/>
    </row>
    <row r="44" spans="1:3" x14ac:dyDescent="0.25">
      <c r="A44" s="34" t="s">
        <v>99</v>
      </c>
      <c r="B44" s="34"/>
      <c r="C44" s="11"/>
    </row>
    <row r="45" spans="1:3" x14ac:dyDescent="0.25">
      <c r="A45" s="34" t="s">
        <v>100</v>
      </c>
      <c r="B45" s="34"/>
      <c r="C45" s="11"/>
    </row>
    <row r="46" spans="1:3" x14ac:dyDescent="0.25">
      <c r="A46" s="34" t="s">
        <v>101</v>
      </c>
      <c r="B46" s="34"/>
      <c r="C46" s="11"/>
    </row>
    <row r="47" spans="1:3" x14ac:dyDescent="0.25">
      <c r="A47" s="34" t="s">
        <v>102</v>
      </c>
      <c r="B47" s="34"/>
      <c r="C47" s="11"/>
    </row>
    <row r="48" spans="1:3" x14ac:dyDescent="0.25">
      <c r="A48" s="34" t="s">
        <v>103</v>
      </c>
      <c r="B48" s="34"/>
      <c r="C48" s="11"/>
    </row>
    <row r="49" spans="1:3" x14ac:dyDescent="0.25">
      <c r="A49" s="34" t="s">
        <v>104</v>
      </c>
      <c r="B49" s="34"/>
      <c r="C49" s="11"/>
    </row>
    <row r="50" spans="1:3" x14ac:dyDescent="0.25">
      <c r="A50" s="34" t="s">
        <v>105</v>
      </c>
      <c r="B50" s="34"/>
      <c r="C50" s="11"/>
    </row>
    <row r="51" spans="1:3" x14ac:dyDescent="0.25">
      <c r="A51" s="34" t="s">
        <v>106</v>
      </c>
      <c r="B51" s="34"/>
      <c r="C51" s="11"/>
    </row>
    <row r="52" spans="1:3" x14ac:dyDescent="0.25">
      <c r="A52" s="34" t="s">
        <v>107</v>
      </c>
      <c r="B52" s="34"/>
      <c r="C52" s="11"/>
    </row>
  </sheetData>
  <mergeCells count="47">
    <mergeCell ref="A47:B47"/>
    <mergeCell ref="A41:B41"/>
    <mergeCell ref="A42:B42"/>
    <mergeCell ref="A43:B43"/>
    <mergeCell ref="A44:B44"/>
    <mergeCell ref="A45:B45"/>
    <mergeCell ref="A46:B46"/>
    <mergeCell ref="A48:B48"/>
    <mergeCell ref="A49:B49"/>
    <mergeCell ref="A50:B50"/>
    <mergeCell ref="A51:B51"/>
    <mergeCell ref="A52:B52"/>
    <mergeCell ref="A40:B40"/>
    <mergeCell ref="A29:C29"/>
    <mergeCell ref="A30:C30"/>
    <mergeCell ref="A31:C31"/>
    <mergeCell ref="A32:C32"/>
    <mergeCell ref="A33:C33"/>
    <mergeCell ref="A34:C34"/>
    <mergeCell ref="A35:C35"/>
    <mergeCell ref="A37:B37"/>
    <mergeCell ref="A38:B38"/>
    <mergeCell ref="A39:B39"/>
    <mergeCell ref="A36:C36"/>
    <mergeCell ref="A28:C28"/>
    <mergeCell ref="B14:C14"/>
    <mergeCell ref="B15:C15"/>
    <mergeCell ref="B21:C21"/>
    <mergeCell ref="B22:C22"/>
    <mergeCell ref="B23:C23"/>
    <mergeCell ref="B24:C24"/>
    <mergeCell ref="B25:C25"/>
    <mergeCell ref="A27:C27"/>
    <mergeCell ref="A15:A20"/>
    <mergeCell ref="B26:C26"/>
    <mergeCell ref="B13:C13"/>
    <mergeCell ref="A1:C1"/>
    <mergeCell ref="B8:C8"/>
    <mergeCell ref="B9:C9"/>
    <mergeCell ref="B11:C11"/>
    <mergeCell ref="B12:C12"/>
    <mergeCell ref="B2:C2"/>
    <mergeCell ref="B3:C3"/>
    <mergeCell ref="B4:C4"/>
    <mergeCell ref="B5:C5"/>
    <mergeCell ref="B6:C6"/>
    <mergeCell ref="B7:C7"/>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6A839EA7-7D5E-4BC7-A5A4-906DBA54CFD8}">
          <x14:formula1>
            <xm:f>'D:\ALLIANZ\ANTECEDENTES\CALI\ANDRES RAMON RIVERA\ANDRES RAMON RIVERA MORENO- municipio\[Copia de Solicitud antecedentes Andrés Ramón Rivera y otros - 2018-00234.xlsx]Hoja2'!#REF!</xm:f>
          </x14:formula1>
          <xm:sqref>B26:C26 B13:C14 B21:C21 B24:C24</xm:sqref>
        </x14:dataValidation>
        <x14:dataValidation type="list" allowBlank="1" showInputMessage="1" showErrorMessage="1" xr:uid="{9BC494AA-D9CD-4C89-A0C8-5AF27FFE1DC0}">
          <x14:formula1>
            <xm:f>'D:\ALLIANZ\ANTECEDENTES\CALI\ANDRES RAMON RIVERA\ANDRES RAMON RIVERA MORENO- municipio\[Copia de Solicitud antecedentes Andrés Ramón Rivera y otros - 2018-00234.xlsx]Hoja2'!#REF!</xm:f>
          </x14:formula1>
          <xm:sqref>B22:C23 B15:C15 B11:C11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28"/>
  <sheetViews>
    <sheetView tabSelected="1" zoomScale="85" zoomScaleNormal="85" workbookViewId="0">
      <selection activeCell="B26" sqref="B26:C26"/>
    </sheetView>
  </sheetViews>
  <sheetFormatPr baseColWidth="10" defaultColWidth="0" defaultRowHeight="15" x14ac:dyDescent="0.25"/>
  <cols>
    <col min="1" max="1" width="41.85546875" customWidth="1"/>
    <col min="2" max="2" width="30.5703125" customWidth="1"/>
    <col min="3" max="3" width="76.140625" customWidth="1"/>
    <col min="4" max="8" width="11.42578125" hidden="1" customWidth="1"/>
    <col min="9" max="9" width="12" hidden="1" customWidth="1"/>
    <col min="10" max="16384" width="11.42578125" hidden="1"/>
  </cols>
  <sheetData>
    <row r="1" spans="1:6" ht="18.75" x14ac:dyDescent="0.25">
      <c r="A1" s="40" t="s">
        <v>44</v>
      </c>
      <c r="B1" s="40"/>
      <c r="C1" s="40"/>
    </row>
    <row r="2" spans="1:6" x14ac:dyDescent="0.25">
      <c r="A2" s="17" t="s">
        <v>26</v>
      </c>
      <c r="B2" s="43" t="s">
        <v>138</v>
      </c>
      <c r="C2" s="32"/>
    </row>
    <row r="3" spans="1:6" x14ac:dyDescent="0.25">
      <c r="A3" s="5" t="s">
        <v>12</v>
      </c>
      <c r="B3" s="29" t="str">
        <f>'GENERALES NOTA 322'!B2:C2</f>
        <v>76001333301520180023400</v>
      </c>
      <c r="C3" s="29"/>
    </row>
    <row r="4" spans="1:6" x14ac:dyDescent="0.25">
      <c r="A4" s="5" t="s">
        <v>0</v>
      </c>
      <c r="B4" s="29" t="str">
        <f>'GENERALES NOTA 322'!B3:C3</f>
        <v>Juzgado 15 Administrativo de Cali</v>
      </c>
      <c r="C4" s="29"/>
    </row>
    <row r="5" spans="1:6" x14ac:dyDescent="0.25">
      <c r="A5" s="5" t="s">
        <v>110</v>
      </c>
      <c r="B5" s="29" t="str">
        <f>'GENERALES NOTA 322'!B4:C4</f>
        <v>Municipio de Santiago de Cali y EMCALI EICE E.S.P.</v>
      </c>
      <c r="C5" s="29"/>
    </row>
    <row r="6" spans="1:6" x14ac:dyDescent="0.25">
      <c r="A6" s="5" t="s">
        <v>1</v>
      </c>
      <c r="B6" s="29" t="str">
        <f>'GENERALES NOTA 322'!B5:C5</f>
        <v>Andrés Ramón Rivera Moreno, Juan José Rivera Peñuela, Andrés Raul Rivera Peñuela, Saturia Moreno, Luz Emilia Mazabuel Moreno, Andrés Felipe Nuñez Mazabuel, Melby Masabuel Moreno y Sebastián López Mazabuel.</v>
      </c>
      <c r="C6" s="29"/>
    </row>
    <row r="7" spans="1:6" x14ac:dyDescent="0.25">
      <c r="A7" s="5" t="s">
        <v>111</v>
      </c>
      <c r="B7" s="29" t="str">
        <f>'GENERALES NOTA 322'!B6:C6</f>
        <v xml:space="preserve">Llamado en garantía </v>
      </c>
      <c r="C7" s="29"/>
    </row>
    <row r="8" spans="1:6" ht="30" x14ac:dyDescent="0.25">
      <c r="A8" s="5" t="s">
        <v>47</v>
      </c>
      <c r="B8" s="69">
        <v>795097766</v>
      </c>
      <c r="C8" s="70"/>
    </row>
    <row r="9" spans="1:6" x14ac:dyDescent="0.25">
      <c r="A9" s="51" t="s">
        <v>48</v>
      </c>
      <c r="B9" s="71" t="s">
        <v>49</v>
      </c>
      <c r="C9" s="71"/>
    </row>
    <row r="10" spans="1:6" x14ac:dyDescent="0.25">
      <c r="A10" s="51"/>
      <c r="B10" s="11" t="s">
        <v>50</v>
      </c>
      <c r="C10" s="6">
        <v>268875626</v>
      </c>
    </row>
    <row r="11" spans="1:6" x14ac:dyDescent="0.25">
      <c r="A11" s="51"/>
      <c r="B11" s="11" t="s">
        <v>51</v>
      </c>
      <c r="C11" s="6">
        <v>2790000</v>
      </c>
    </row>
    <row r="12" spans="1:6" x14ac:dyDescent="0.25">
      <c r="A12" s="51"/>
      <c r="B12" s="58" t="s">
        <v>52</v>
      </c>
      <c r="C12" s="59"/>
    </row>
    <row r="13" spans="1:6" x14ac:dyDescent="0.25">
      <c r="A13" s="51"/>
      <c r="B13" s="11" t="s">
        <v>122</v>
      </c>
      <c r="C13" s="19">
        <v>445307940</v>
      </c>
    </row>
    <row r="14" spans="1:6" x14ac:dyDescent="0.25">
      <c r="A14" s="51"/>
      <c r="B14" s="11" t="s">
        <v>123</v>
      </c>
      <c r="C14" s="19">
        <v>78124200</v>
      </c>
      <c r="E14" t="s">
        <v>60</v>
      </c>
      <c r="F14" s="15">
        <v>0.7</v>
      </c>
    </row>
    <row r="15" spans="1:6" ht="23.25" customHeight="1" x14ac:dyDescent="0.25">
      <c r="A15" s="14" t="s">
        <v>45</v>
      </c>
      <c r="B15" s="65" t="s">
        <v>60</v>
      </c>
      <c r="C15" s="66"/>
    </row>
    <row r="16" spans="1:6" ht="135.75" customHeight="1" x14ac:dyDescent="0.25">
      <c r="A16" s="5" t="s">
        <v>46</v>
      </c>
      <c r="B16" s="67" t="s">
        <v>140</v>
      </c>
      <c r="C16" s="68"/>
    </row>
    <row r="17" spans="1:3" ht="15" customHeight="1" x14ac:dyDescent="0.25">
      <c r="A17" s="13" t="s">
        <v>53</v>
      </c>
      <c r="B17" s="64">
        <f>SUM((C22+C19+C23)-C24)*0.23</f>
        <v>225934348.9145</v>
      </c>
      <c r="C17" s="64"/>
    </row>
    <row r="18" spans="1:3" x14ac:dyDescent="0.25">
      <c r="A18" s="14" t="s">
        <v>54</v>
      </c>
      <c r="B18" s="62" t="s">
        <v>49</v>
      </c>
      <c r="C18" s="63"/>
    </row>
    <row r="19" spans="1:3" x14ac:dyDescent="0.25">
      <c r="A19" s="60"/>
      <c r="B19" s="11" t="s">
        <v>50</v>
      </c>
      <c r="C19" s="6">
        <v>375674419</v>
      </c>
    </row>
    <row r="20" spans="1:3" x14ac:dyDescent="0.25">
      <c r="A20" s="61"/>
      <c r="B20" s="11" t="s">
        <v>51</v>
      </c>
      <c r="C20" s="6">
        <v>0</v>
      </c>
    </row>
    <row r="21" spans="1:3" x14ac:dyDescent="0.25">
      <c r="A21" s="61"/>
      <c r="B21" s="58" t="s">
        <v>52</v>
      </c>
      <c r="C21" s="59"/>
    </row>
    <row r="22" spans="1:3" x14ac:dyDescent="0.25">
      <c r="A22" s="61"/>
      <c r="B22" s="11" t="s">
        <v>124</v>
      </c>
      <c r="C22" s="6">
        <v>650000000</v>
      </c>
    </row>
    <row r="23" spans="1:3" ht="15.75" thickBot="1" x14ac:dyDescent="0.3">
      <c r="A23" s="61"/>
      <c r="B23" s="11" t="s">
        <v>123</v>
      </c>
      <c r="C23" s="6">
        <v>130000000</v>
      </c>
    </row>
    <row r="24" spans="1:3" ht="15.75" thickBot="1" x14ac:dyDescent="0.3">
      <c r="A24" s="20" t="s">
        <v>125</v>
      </c>
      <c r="B24" s="11" t="s">
        <v>127</v>
      </c>
      <c r="C24" s="6">
        <f>(C23+C22+C19)*0.15</f>
        <v>173351162.84999999</v>
      </c>
    </row>
    <row r="25" spans="1:3" ht="15.75" thickBot="1" x14ac:dyDescent="0.3">
      <c r="A25" s="21" t="s">
        <v>126</v>
      </c>
      <c r="B25" s="22">
        <v>0.23</v>
      </c>
      <c r="C25" s="6">
        <f>((C19+C22+C23)-C24)*0.23</f>
        <v>225934348.9145</v>
      </c>
    </row>
    <row r="26" spans="1:3" x14ac:dyDescent="0.25">
      <c r="A26" s="16" t="s">
        <v>109</v>
      </c>
      <c r="B26" s="56">
        <f>IFERROR(B17*(VLOOKUP(B15,E14:F14,2,0)),16666)</f>
        <v>158154044.24014997</v>
      </c>
      <c r="C26" s="57"/>
    </row>
    <row r="27" spans="1:3" ht="134.25" customHeight="1" x14ac:dyDescent="0.25">
      <c r="A27" s="5" t="s">
        <v>55</v>
      </c>
      <c r="B27" s="54" t="s">
        <v>139</v>
      </c>
      <c r="C27" s="55"/>
    </row>
    <row r="28" spans="1:3" ht="174.75" customHeight="1" x14ac:dyDescent="0.25">
      <c r="A28" s="5" t="s">
        <v>56</v>
      </c>
      <c r="B28" s="52" t="s">
        <v>137</v>
      </c>
      <c r="C28" s="53"/>
    </row>
  </sheetData>
  <mergeCells count="20">
    <mergeCell ref="B6:C6"/>
    <mergeCell ref="B7:C7"/>
    <mergeCell ref="B17:C17"/>
    <mergeCell ref="B15:C15"/>
    <mergeCell ref="B16:C16"/>
    <mergeCell ref="B8:C8"/>
    <mergeCell ref="B9:C9"/>
    <mergeCell ref="B12:C12"/>
    <mergeCell ref="B2:C2"/>
    <mergeCell ref="B3:C3"/>
    <mergeCell ref="B4:C4"/>
    <mergeCell ref="B5:C5"/>
    <mergeCell ref="A1:C1"/>
    <mergeCell ref="A9:A14"/>
    <mergeCell ref="B28:C28"/>
    <mergeCell ref="B27:C27"/>
    <mergeCell ref="B26:C26"/>
    <mergeCell ref="B21:C21"/>
    <mergeCell ref="A19:A23"/>
    <mergeCell ref="B18:C1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3"/>
  <sheetViews>
    <sheetView workbookViewId="0">
      <selection activeCell="B13" sqref="B13"/>
    </sheetView>
  </sheetViews>
  <sheetFormatPr baseColWidth="10" defaultColWidth="0" defaultRowHeight="15" x14ac:dyDescent="0.25"/>
  <cols>
    <col min="1" max="1" width="35.5703125" customWidth="1"/>
    <col min="2" max="2" width="31.85546875" customWidth="1"/>
    <col min="3" max="3" width="63.42578125" customWidth="1"/>
    <col min="4" max="16384" width="11.42578125" hidden="1"/>
  </cols>
  <sheetData>
    <row r="1" spans="1:3" ht="18.75" x14ac:dyDescent="0.25">
      <c r="A1" s="40" t="s">
        <v>57</v>
      </c>
      <c r="B1" s="40"/>
      <c r="C1" s="40"/>
    </row>
    <row r="2" spans="1:3" x14ac:dyDescent="0.25">
      <c r="A2" s="17" t="s">
        <v>26</v>
      </c>
      <c r="B2" s="43" t="s">
        <v>128</v>
      </c>
      <c r="C2" s="32"/>
    </row>
    <row r="3" spans="1:3" x14ac:dyDescent="0.25">
      <c r="A3" s="5" t="s">
        <v>12</v>
      </c>
      <c r="B3" s="29" t="str">
        <f>'GENERALES NOTA 322'!B2:C2</f>
        <v>76001333301520180023400</v>
      </c>
      <c r="C3" s="29"/>
    </row>
    <row r="4" spans="1:3" x14ac:dyDescent="0.25">
      <c r="A4" s="5" t="s">
        <v>0</v>
      </c>
      <c r="B4" s="29" t="str">
        <f>'GENERALES NOTA 322'!B3:C3</f>
        <v>Juzgado 15 Administrativo de Cali</v>
      </c>
      <c r="C4" s="29"/>
    </row>
    <row r="5" spans="1:3" x14ac:dyDescent="0.25">
      <c r="A5" s="5" t="s">
        <v>110</v>
      </c>
      <c r="B5" s="29" t="str">
        <f>'GENERALES NOTA 322'!B4:C4</f>
        <v>Municipio de Santiago de Cali y EMCALI EICE E.S.P.</v>
      </c>
      <c r="C5" s="29"/>
    </row>
    <row r="6" spans="1:3" x14ac:dyDescent="0.25">
      <c r="A6" s="5" t="s">
        <v>1</v>
      </c>
      <c r="B6" s="29" t="str">
        <f>'GENERALES NOTA 322'!B5:C5</f>
        <v>Andrés Ramón Rivera Moreno, Juan José Rivera Peñuela, Andrés Raul Rivera Peñuela, Saturia Moreno, Luz Emilia Mazabuel Moreno, Andrés Felipe Nuñez Mazabuel, Melby Masabuel Moreno y Sebastián López Mazabuel.</v>
      </c>
      <c r="C6" s="29"/>
    </row>
    <row r="7" spans="1:3" x14ac:dyDescent="0.25">
      <c r="A7" s="5" t="s">
        <v>111</v>
      </c>
      <c r="B7" s="29" t="str">
        <f>'GENERALES NOTA 322'!B6:C6</f>
        <v xml:space="preserve">Llamado en garantía </v>
      </c>
      <c r="C7" s="29"/>
    </row>
    <row r="8" spans="1:3" x14ac:dyDescent="0.25">
      <c r="A8" s="14" t="s">
        <v>45</v>
      </c>
      <c r="B8" s="41" t="s">
        <v>134</v>
      </c>
      <c r="C8" s="42"/>
    </row>
    <row r="9" spans="1:3" x14ac:dyDescent="0.25">
      <c r="A9" s="14" t="s">
        <v>54</v>
      </c>
      <c r="B9" s="64">
        <v>139076255.27250001</v>
      </c>
      <c r="C9" s="64"/>
    </row>
    <row r="10" spans="1:3" x14ac:dyDescent="0.25">
      <c r="A10" s="14" t="s">
        <v>66</v>
      </c>
      <c r="B10" s="72">
        <v>97353378.690750003</v>
      </c>
      <c r="C10" s="72"/>
    </row>
    <row r="11" spans="1:3" ht="45" x14ac:dyDescent="0.25">
      <c r="A11" s="5" t="s">
        <v>67</v>
      </c>
      <c r="B11" s="29" t="s">
        <v>33</v>
      </c>
      <c r="C11" s="29"/>
    </row>
    <row r="12" spans="1:3" ht="45" x14ac:dyDescent="0.25">
      <c r="A12" s="5" t="s">
        <v>68</v>
      </c>
      <c r="B12" s="29" t="s">
        <v>135</v>
      </c>
      <c r="C12" s="29"/>
    </row>
    <row r="13" spans="1:3" x14ac:dyDescent="0.25">
      <c r="A13" s="5" t="s">
        <v>69</v>
      </c>
      <c r="B13" s="11" t="s">
        <v>33</v>
      </c>
      <c r="C13" s="11"/>
    </row>
  </sheetData>
  <mergeCells count="12">
    <mergeCell ref="B12:C12"/>
    <mergeCell ref="A1:C1"/>
    <mergeCell ref="B8:C8"/>
    <mergeCell ref="B9:C9"/>
    <mergeCell ref="B10:C10"/>
    <mergeCell ref="B11:C11"/>
    <mergeCell ref="B2:C2"/>
    <mergeCell ref="B3:C3"/>
    <mergeCell ref="B4:C4"/>
    <mergeCell ref="B5:C5"/>
    <mergeCell ref="B6:C6"/>
    <mergeCell ref="B7:C7"/>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8" t="s">
        <v>61</v>
      </c>
      <c r="B1" t="s">
        <v>33</v>
      </c>
      <c r="C1" s="8" t="s">
        <v>32</v>
      </c>
      <c r="D1" s="8" t="s">
        <v>62</v>
      </c>
      <c r="E1" s="3" t="s">
        <v>17</v>
      </c>
      <c r="F1" s="2" t="s">
        <v>60</v>
      </c>
      <c r="G1" s="4">
        <v>0</v>
      </c>
      <c r="H1" t="s">
        <v>13</v>
      </c>
      <c r="I1" t="s">
        <v>84</v>
      </c>
    </row>
    <row r="2" spans="1:9" x14ac:dyDescent="0.25">
      <c r="A2" t="s">
        <v>70</v>
      </c>
      <c r="B2" t="s">
        <v>34</v>
      </c>
      <c r="C2" t="s">
        <v>74</v>
      </c>
      <c r="D2" s="2" t="s">
        <v>63</v>
      </c>
      <c r="E2" s="1" t="s">
        <v>20</v>
      </c>
      <c r="F2" s="2" t="s">
        <v>58</v>
      </c>
      <c r="G2" s="4">
        <v>0.7</v>
      </c>
      <c r="H2" t="s">
        <v>80</v>
      </c>
      <c r="I2" t="s">
        <v>85</v>
      </c>
    </row>
    <row r="3" spans="1:9" x14ac:dyDescent="0.25">
      <c r="A3" t="s">
        <v>71</v>
      </c>
      <c r="C3" t="s">
        <v>75</v>
      </c>
      <c r="D3" s="2" t="s">
        <v>64</v>
      </c>
      <c r="E3" s="1" t="s">
        <v>21</v>
      </c>
      <c r="F3" s="2" t="s">
        <v>59</v>
      </c>
      <c r="G3" s="4">
        <v>0.3</v>
      </c>
      <c r="H3" t="s">
        <v>81</v>
      </c>
      <c r="I3" t="s">
        <v>86</v>
      </c>
    </row>
    <row r="4" spans="1:9" x14ac:dyDescent="0.25">
      <c r="A4" t="s">
        <v>72</v>
      </c>
      <c r="C4" t="s">
        <v>76</v>
      </c>
      <c r="E4" s="1" t="s">
        <v>22</v>
      </c>
      <c r="H4" t="s">
        <v>82</v>
      </c>
      <c r="I4" t="s">
        <v>87</v>
      </c>
    </row>
    <row r="5" spans="1:9" x14ac:dyDescent="0.25">
      <c r="A5" t="s">
        <v>73</v>
      </c>
      <c r="E5" s="1" t="s">
        <v>18</v>
      </c>
      <c r="H5" t="s">
        <v>83</v>
      </c>
      <c r="I5" t="s">
        <v>88</v>
      </c>
    </row>
    <row r="6" spans="1:9" x14ac:dyDescent="0.25">
      <c r="E6" s="1" t="s">
        <v>19</v>
      </c>
      <c r="I6" t="s">
        <v>89</v>
      </c>
    </row>
    <row r="7" spans="1:9" x14ac:dyDescent="0.25">
      <c r="E7" s="1" t="s">
        <v>24</v>
      </c>
    </row>
    <row r="8" spans="1:9" x14ac:dyDescent="0.25">
      <c r="E8" s="1" t="s">
        <v>23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GENERALES NOTA 322</vt:lpstr>
      <vt:lpstr>GENERALES NOTA 321</vt:lpstr>
      <vt:lpstr>GENERALES  NOTA 324</vt:lpstr>
      <vt:lpstr>GENERALES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 .</cp:lastModifiedBy>
  <dcterms:created xsi:type="dcterms:W3CDTF">2020-12-07T14:41:17Z</dcterms:created>
  <dcterms:modified xsi:type="dcterms:W3CDTF">2024-03-01T15:02:44Z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OfficeDocumentSecurity_17012022214900">
    <vt:lpwstr>17012022214900;CE02589;0</vt:lpwstr>
  </property>
  <property fmtid="{D5CDD505-2E9C-101B-9397-08002B2CF9AE}" pid="24" name="OfficeDocumentSecurity_17012022215227">
    <vt:lpwstr>17012022215227;CE02589;0</vt:lpwstr>
  </property>
  <property fmtid="{D5CDD505-2E9C-101B-9397-08002B2CF9AE}" pid="25" name="OfficeDocumentSecurity_17012022215415">
    <vt:lpwstr>17012022215415;CE02589;0</vt:lpwstr>
  </property>
  <property fmtid="{D5CDD505-2E9C-101B-9397-08002B2CF9AE}" pid="26" name="MSIP_Label_863bc15e-e7bf-41c1-bdb3-03882d8a2e2c_Enabled">
    <vt:lpwstr>true</vt:lpwstr>
  </property>
  <property fmtid="{D5CDD505-2E9C-101B-9397-08002B2CF9AE}" pid="27" name="MSIP_Label_863bc15e-e7bf-41c1-bdb3-03882d8a2e2c_SetDate">
    <vt:lpwstr>2024-02-28T16:27:14Z</vt:lpwstr>
  </property>
  <property fmtid="{D5CDD505-2E9C-101B-9397-08002B2CF9AE}" pid="28" name="MSIP_Label_863bc15e-e7bf-41c1-bdb3-03882d8a2e2c_Method">
    <vt:lpwstr>Privileged</vt:lpwstr>
  </property>
  <property fmtid="{D5CDD505-2E9C-101B-9397-08002B2CF9AE}" pid="29" name="MSIP_Label_863bc15e-e7bf-41c1-bdb3-03882d8a2e2c_Name">
    <vt:lpwstr>863bc15e-e7bf-41c1-bdb3-03882d8a2e2c</vt:lpwstr>
  </property>
  <property fmtid="{D5CDD505-2E9C-101B-9397-08002B2CF9AE}" pid="30" name="MSIP_Label_863bc15e-e7bf-41c1-bdb3-03882d8a2e2c_SiteId">
    <vt:lpwstr>6e06e42d-6925-47c6-b9e7-9581c7ca302a</vt:lpwstr>
  </property>
  <property fmtid="{D5CDD505-2E9C-101B-9397-08002B2CF9AE}" pid="31" name="MSIP_Label_863bc15e-e7bf-41c1-bdb3-03882d8a2e2c_ActionId">
    <vt:lpwstr>72e544e3-a3ce-4edc-a62c-fa2c9811e388</vt:lpwstr>
  </property>
  <property fmtid="{D5CDD505-2E9C-101B-9397-08002B2CF9AE}" pid="32" name="MSIP_Label_863bc15e-e7bf-41c1-bdb3-03882d8a2e2c_ContentBits">
    <vt:lpwstr>1</vt:lpwstr>
  </property>
</Properties>
</file>