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7E248EAD-6695-4254-A41C-8F02474FC6AA}"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C21" i="5"/>
  <c r="C20" i="5"/>
  <c r="C11" i="11" s="1"/>
  <c r="B8" i="1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2" i="11"/>
  <c r="D34" i="5"/>
  <c r="D35" i="5"/>
  <c r="B8" i="17"/>
  <c r="B7" i="18"/>
  <c r="B6" i="18"/>
  <c r="B5" i="18"/>
  <c r="B4" i="18"/>
  <c r="B3" i="18"/>
  <c r="B7" i="17"/>
  <c r="B6" i="17"/>
  <c r="B5" i="17"/>
  <c r="B4" i="17"/>
  <c r="B3" i="17"/>
  <c r="B17" i="11"/>
  <c r="C10" i="11"/>
  <c r="B7" i="10"/>
  <c r="B7" i="11" s="1"/>
  <c r="B7" i="14"/>
  <c r="B6" i="14"/>
  <c r="B5" i="14"/>
  <c r="B4" i="14"/>
  <c r="B3" i="14"/>
  <c r="B4" i="10"/>
  <c r="B4" i="11" s="1"/>
  <c r="B5" i="10"/>
  <c r="B5" i="11" s="1"/>
  <c r="B6" i="10"/>
  <c r="B6" i="11" s="1"/>
  <c r="B3" i="10"/>
  <c r="B3" i="11" s="1"/>
  <c r="B28" i="11" l="1"/>
  <c r="B9" i="17"/>
</calcChain>
</file>

<file path=xl/sharedStrings.xml><?xml version="1.0" encoding="utf-8"?>
<sst xmlns="http://schemas.openxmlformats.org/spreadsheetml/2006/main" count="314" uniqueCount="209">
  <si>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</si>
  <si>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</si>
  <si>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</si>
  <si>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</si>
  <si>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</si>
  <si>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</si>
  <si>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</si>
  <si>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</si>
  <si>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</si>
  <si>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</si>
  <si>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</si>
  <si>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</si>
  <si>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</si>
  <si>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</si>
  <si>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</si>
  <si>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</si>
  <si>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</si>
  <si>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</si>
  <si>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</si>
  <si>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</si>
  <si>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</si>
  <si>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</si>
  <si>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</si>
  <si>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</si>
  <si>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</si>
  <si>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</si>
  <si>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</si>
  <si>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</si>
  <si>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</si>
  <si>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</si>
  <si>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</si>
  <si>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</si>
  <si>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</si>
  <si>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</si>
  <si>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</si>
  <si>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</si>
  <si>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</si>
  <si>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</si>
  <si>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</si>
  <si>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</si>
  <si>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</si>
  <si>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</si>
  <si>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</si>
  <si>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</si>
  <si>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</si>
  <si>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</si>
  <si>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</si>
  <si>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</si>
  <si>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</si>
  <si>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</si>
  <si>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</si>
  <si>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</si>
  <si>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</si>
  <si>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</si>
  <si>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</si>
  <si>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</si>
  <si>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</si>
  <si>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</si>
  <si>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</si>
  <si>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</si>
  <si>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</si>
  <si>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</si>
  <si>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</si>
  <si>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</si>
  <si>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</si>
  <si>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</si>
  <si>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</si>
  <si>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</si>
  <si>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</si>
  <si>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</si>
  <si>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</si>
  <si>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</si>
  <si>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</si>
  <si>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</si>
  <si>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</si>
  <si>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</si>
  <si>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</si>
  <si>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</si>
  <si>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</si>
  <si>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</si>
  <si>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</si>
  <si>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</si>
  <si>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</si>
  <si>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</si>
  <si>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</si>
  <si>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</si>
  <si>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</si>
  <si>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</si>
  <si>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</si>
  <si>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</si>
  <si>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</si>
  <si>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</si>
  <si>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</si>
  <si>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</si>
  <si>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</si>
  <si>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</si>
  <si>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</si>
  <si>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</si>
  <si>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</si>
  <si>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</si>
  <si>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</si>
  <si>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</si>
  <si>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</si>
  <si>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</si>
  <si>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</si>
  <si>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</si>
  <si>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</si>
  <si>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</si>
  <si>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</si>
  <si>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</si>
  <si>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</si>
  <si>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</si>
  <si>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</si>
  <si>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</si>
  <si>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</si>
  <si>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</si>
  <si>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</si>
  <si>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</si>
  <si>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</si>
  <si>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</si>
  <si>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</si>
  <si>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</si>
  <si>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</si>
  <si>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</si>
  <si>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</si>
  <si>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</si>
  <si>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</si>
  <si>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</si>
  <si>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</si>
  <si>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</si>
  <si>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</si>
  <si>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</si>
  <si>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</si>
  <si>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</si>
  <si>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</si>
  <si>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</si>
  <si>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</si>
  <si>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</si>
  <si>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</si>
  <si>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</si>
  <si>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</si>
  <si>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</si>
  <si>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</si>
  <si>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</si>
  <si>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</si>
  <si>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</si>
  <si>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</si>
  <si>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</si>
  <si>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</si>
  <si>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</si>
  <si>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</si>
  <si>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</si>
  <si>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</si>
  <si>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</si>
  <si>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</si>
  <si>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</si>
  <si>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</si>
  <si>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</si>
  <si>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</si>
  <si>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</si>
  <si>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</si>
  <si>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</si>
  <si>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</si>
  <si>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</si>
  <si>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</si>
  <si>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</si>
  <si>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</si>
  <si>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</si>
  <si>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</si>
  <si>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</si>
  <si>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</si>
  <si>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</si>
  <si>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</si>
  <si>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11001310300220190026300 </t>
  </si>
  <si>
    <t>JUZGADO SEGUNDO (2°) CIVIL DEL CIRCUITO DE BOGOTÁ</t>
  </si>
  <si>
    <t xml:space="preserve">HOSPITAL UNIVERSITARIO SAN IGNACIO
CINDY ANDREA DÍAZ BECERRA
JOSÉ FERNANDO PARRA CÓRDOBA
FAMISANAR EPS. </t>
  </si>
  <si>
    <t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t>
  </si>
  <si>
    <t>Marina Jimenez Rozo</t>
  </si>
  <si>
    <t>9 de junio de 2017</t>
  </si>
  <si>
    <t>19 de octubre de 2018</t>
  </si>
  <si>
    <t>9 de agosto de 2018</t>
  </si>
  <si>
    <t>RC PROFESIONAL</t>
  </si>
  <si>
    <t>PONTIFICIA UNIVERSIDAD JAVERIANA</t>
  </si>
  <si>
    <t>5 de sepembre de 2022</t>
  </si>
  <si>
    <t>11 de febrero de 2025</t>
  </si>
  <si>
    <t>13 de marzo de 2025</t>
  </si>
  <si>
    <t xml:space="preserve">daño moral </t>
  </si>
  <si>
    <t>daño emergente</t>
  </si>
  <si>
    <t>860013720-1</t>
  </si>
  <si>
    <t>1. El día 7 junio del 2017 la señora MARINA JIMENEZ ROZO (Q.P.D.) a las 11 am consultó a urgencias al Hospital Universitario San Ignacio por presentar un cuadro de piel y ojos de color amarillo. En horas de la noche el médico de turno le informó a la hija de la paciente que aquella tenía las plaquetas bajas y se le había subido la bilirrubina, por lo que se descartaría un cuadro de cálculos o afección de vesícula. Al día siguiente, el médico indica que iniciarían suministro de corticoides pero que si no funcionaba le harían una biopsia de la medula porque la enfermedad podría ser síndrome de Evans y anemia hemolítica.
2. El día 09 de junio del 2017 sobre las 3:00 a.m., la señora MARINA JIMENEZ ROZO tuvo una pérdida de conciencia y cayó al suelo donde recibió un golpe que según los demandantes agravó su estado de salud. Así las cosas, fue llevada para toma de un TAC cerebral por sospecha de ACV, según la historia clínica se activó protocolo de ACV pero la paciente presentaba alto riesgo de sangrado post trombólisis por lo que no se realizó. Posteriormente presentó paro cardiorespiratorio sin respuesta positiva a la reanimación, declarando su muerte a las 7:26 am.</t>
  </si>
  <si>
    <t>RADICADO (23 DÍGITOS)</t>
  </si>
  <si>
    <t>DEMANDANTE</t>
  </si>
  <si>
    <t>TIPO DE VINCULACIÓN COMPAÑÍA</t>
  </si>
  <si>
    <r>
      <t xml:space="preserve">SINIESTRO </t>
    </r>
    <r>
      <rPr>
        <sz val="11"/>
        <color theme="1"/>
        <rFont val="Calibri"/>
        <family val="2"/>
        <scheme val="minor"/>
      </rPr>
      <t>72054901</t>
    </r>
    <r>
      <rPr>
        <b/>
        <sz val="11"/>
        <color theme="1"/>
        <rFont val="Calibri"/>
        <family val="2"/>
        <scheme val="minor"/>
      </rPr>
      <t xml:space="preserve"> - APLICATIVO </t>
    </r>
    <r>
      <rPr>
        <sz val="11"/>
        <color theme="1"/>
        <rFont val="Calibri"/>
        <family val="2"/>
        <scheme val="minor"/>
      </rPr>
      <t>214557</t>
    </r>
  </si>
  <si>
    <t>22267044 / 0.</t>
  </si>
  <si>
    <t>R.C. Profesional.</t>
  </si>
  <si>
    <t>Del valor total asegurado  ($5.000.000.000), se encuentran disponibles $4.777.346.071, ya que se han efectuado pagos con cargo al seguro vinculado, los cuales ascienden a  $222.653.929.</t>
  </si>
  <si>
    <t>N/A</t>
  </si>
  <si>
    <r>
      <t xml:space="preserve">X - </t>
    </r>
    <r>
      <rPr>
        <b/>
        <u/>
        <sz val="11"/>
        <color theme="1"/>
        <rFont val="Calibri"/>
        <family val="2"/>
        <scheme val="minor"/>
      </rPr>
      <t xml:space="preserve"> R.C. Profesional:</t>
    </r>
    <r>
      <rPr>
        <sz val="11"/>
        <color theme="1"/>
        <rFont val="Calibri"/>
        <family val="2"/>
        <scheme val="minor"/>
      </rPr>
      <t xml:space="preserve">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t>
    </r>
  </si>
  <si>
    <t>• Prescripción de las acciones derivadas del contrato de seguros.</t>
  </si>
  <si>
    <t>• Existencia de coaseguro.</t>
  </si>
  <si>
    <t>• Aplicación de la limitación de responsabilidad por razón del deducible a cargo del asegurado.</t>
  </si>
  <si>
    <r>
      <t xml:space="preserve">X -  </t>
    </r>
    <r>
      <rPr>
        <b/>
        <u/>
        <sz val="11"/>
        <color theme="1"/>
        <rFont val="Calibri"/>
        <family val="2"/>
        <scheme val="minor"/>
      </rPr>
      <t xml:space="preserve">R.C. Profesional: </t>
    </r>
    <r>
      <rPr>
        <sz val="11"/>
        <color theme="1"/>
        <rFont val="Calibri"/>
        <family val="2"/>
        <scheme val="minor"/>
      </rPr>
      <t>$5.000.000.000.</t>
    </r>
  </si>
  <si>
    <t xml:space="preserve">• Disminución de la suma asegurada por pago de indemnizaciones con cargo a la PÓLIZA DE RESPONSABILIDAD CIVIL - Profesional Clínicas y Hospitales Responsabilidad  No. 022267044 / 0.
</t>
  </si>
  <si>
    <t>X - Del valor total asegurado  ($5.000.000.000), se encuentran disponibles $4.777.346.071, ya que se han efectuado pagos con cargo al seguro vinculado, los cuales ascienden a  $222.653.929.</t>
  </si>
  <si>
    <t>X - Ya pasaron más de dos (2) años desde cuando la víctima le formuló petición extrajudicial al asegurado y desde que se interrumpó el término prescriptivo.</t>
  </si>
  <si>
    <t>5%  sobre  el  valor  de  la  pérdida - Mínimo $55.000.00.</t>
  </si>
  <si>
    <t>X - 5%  sobre  el  valor  de  la  pérdida - Mínimo $55.000.00.</t>
  </si>
  <si>
    <t>Desde el 01/04/2018 hasta el 30/04/2019.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</si>
</sst>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42" fontId="0" fillId="0" borderId="0" xfId="1" applyFont="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4" fillId="6"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2" xfId="0" applyFont="1"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165" fontId="0" fillId="0" borderId="1" xfId="0" applyNumberFormat="1" applyBorder="1" applyAlignment="1">
      <alignment horizontal="left" vertical="top" wrapText="1"/>
    </xf>
    <xf numFmtId="165" fontId="0" fillId="0" borderId="1" xfId="0" applyNumberFormat="1"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5" zoomScale="80" zoomScaleNormal="80" workbookViewId="0">
      <selection activeCell="B9" sqref="B9:C9"/>
    </sheetView>
  </sheetViews>
  <sheetFormatPr baseColWidth="10" defaultColWidth="0" defaultRowHeight="15" x14ac:dyDescent="0.25"/>
  <cols>
    <col min="1" max="1" width="70.7109375" style="7" customWidth="1"/>
    <col min="2" max="2" width="46.5703125" style="7" customWidth="1"/>
    <col min="3" max="3" width="75.140625" style="7" customWidth="1"/>
    <col min="4" max="16384" width="11.42578125" style="2" hidden="1"/>
  </cols>
  <sheetData>
    <row r="1" spans="1:3" ht="28.5" customHeight="1" x14ac:dyDescent="0.25">
      <c r="A1" s="42" t="s">
        <v>0</v>
      </c>
      <c r="B1" s="42"/>
      <c r="C1" s="42"/>
    </row>
    <row r="2" spans="1:3" x14ac:dyDescent="0.25">
      <c r="A2" s="5" t="s">
        <v>1</v>
      </c>
      <c r="B2" s="45" t="s">
        <v>173</v>
      </c>
      <c r="C2" s="46"/>
    </row>
    <row r="3" spans="1:3" x14ac:dyDescent="0.25">
      <c r="A3" s="5" t="s">
        <v>2</v>
      </c>
      <c r="B3" s="43" t="s">
        <v>174</v>
      </c>
      <c r="C3" s="44"/>
    </row>
    <row r="4" spans="1:3" x14ac:dyDescent="0.25">
      <c r="A4" s="5" t="s">
        <v>3</v>
      </c>
      <c r="B4" s="40" t="s">
        <v>175</v>
      </c>
      <c r="C4" s="44"/>
    </row>
    <row r="5" spans="1:3" ht="123.75" customHeight="1" x14ac:dyDescent="0.25">
      <c r="A5" s="5" t="s">
        <v>4</v>
      </c>
      <c r="B5" s="40" t="s">
        <v>176</v>
      </c>
      <c r="C5" s="44"/>
    </row>
    <row r="6" spans="1:3" x14ac:dyDescent="0.25">
      <c r="A6" s="5" t="s">
        <v>5</v>
      </c>
      <c r="B6" s="47" t="s">
        <v>6</v>
      </c>
      <c r="C6" s="47"/>
    </row>
    <row r="7" spans="1:3" x14ac:dyDescent="0.25">
      <c r="A7" s="5" t="s">
        <v>7</v>
      </c>
      <c r="B7" s="43" t="s">
        <v>177</v>
      </c>
      <c r="C7" s="44"/>
    </row>
    <row r="8" spans="1:3" x14ac:dyDescent="0.25">
      <c r="A8" s="5" t="s">
        <v>8</v>
      </c>
      <c r="B8" s="40" t="s">
        <v>178</v>
      </c>
      <c r="C8" s="41"/>
    </row>
    <row r="9" spans="1:3" x14ac:dyDescent="0.25">
      <c r="A9" s="5" t="s">
        <v>9</v>
      </c>
      <c r="B9" s="40" t="s">
        <v>180</v>
      </c>
      <c r="C9" s="41"/>
    </row>
    <row r="10" spans="1:3" x14ac:dyDescent="0.25">
      <c r="A10" s="5" t="s">
        <v>10</v>
      </c>
      <c r="B10" s="40" t="s">
        <v>179</v>
      </c>
      <c r="C10" s="41"/>
    </row>
    <row r="11" spans="1:3" ht="23.25" customHeight="1" x14ac:dyDescent="0.25">
      <c r="A11" s="5" t="s">
        <v>11</v>
      </c>
      <c r="B11" s="40" t="s">
        <v>181</v>
      </c>
      <c r="C11" s="41"/>
    </row>
    <row r="12" spans="1:3" x14ac:dyDescent="0.25">
      <c r="A12" s="49" t="s">
        <v>12</v>
      </c>
      <c r="B12" s="50" t="s">
        <v>189</v>
      </c>
      <c r="C12" s="47"/>
    </row>
    <row r="13" spans="1:3" ht="30" customHeight="1" x14ac:dyDescent="0.25">
      <c r="A13" s="49"/>
      <c r="B13" s="47"/>
      <c r="C13" s="47"/>
    </row>
    <row r="14" spans="1:3" ht="119.25" customHeight="1" x14ac:dyDescent="0.25">
      <c r="A14" s="49"/>
      <c r="B14" s="47"/>
      <c r="C14" s="47"/>
    </row>
    <row r="15" spans="1:3" x14ac:dyDescent="0.25">
      <c r="A15" s="5" t="s">
        <v>13</v>
      </c>
      <c r="B15" s="54">
        <f>SUM(C17,C20,C21,C22,C23)</f>
        <v>2847000000</v>
      </c>
      <c r="C15" s="55"/>
    </row>
    <row r="16" spans="1:3" ht="33.75" customHeight="1" x14ac:dyDescent="0.25">
      <c r="A16" s="56" t="s">
        <v>14</v>
      </c>
      <c r="B16" s="57" t="s">
        <v>15</v>
      </c>
      <c r="C16" s="57"/>
    </row>
    <row r="17" spans="1:3" ht="33.75" customHeight="1" x14ac:dyDescent="0.25">
      <c r="A17" s="56"/>
      <c r="B17" s="9" t="s">
        <v>16</v>
      </c>
      <c r="C17" s="6"/>
    </row>
    <row r="18" spans="1:3" ht="33.75" customHeight="1" x14ac:dyDescent="0.25">
      <c r="A18" s="56"/>
      <c r="B18" s="7" t="s">
        <v>187</v>
      </c>
    </row>
    <row r="19" spans="1:3" x14ac:dyDescent="0.25">
      <c r="A19" s="56"/>
      <c r="B19" s="58" t="s">
        <v>18</v>
      </c>
      <c r="C19" s="59"/>
    </row>
    <row r="20" spans="1:3" x14ac:dyDescent="0.25">
      <c r="A20" s="56"/>
      <c r="B20" s="9" t="s">
        <v>186</v>
      </c>
      <c r="C20" s="6">
        <f>(1600*1423500)</f>
        <v>2277600000</v>
      </c>
    </row>
    <row r="21" spans="1:3" x14ac:dyDescent="0.25">
      <c r="A21" s="56"/>
      <c r="C21" s="39">
        <f>(400*1423500)</f>
        <v>569400000</v>
      </c>
    </row>
    <row r="22" spans="1:3" x14ac:dyDescent="0.25">
      <c r="A22" s="56"/>
      <c r="B22" s="58" t="s">
        <v>19</v>
      </c>
      <c r="C22" s="59"/>
    </row>
    <row r="23" spans="1:3" x14ac:dyDescent="0.25">
      <c r="A23" s="56"/>
      <c r="B23" s="9"/>
      <c r="C23" s="13"/>
    </row>
    <row r="24" spans="1:3" x14ac:dyDescent="0.25">
      <c r="A24" s="5" t="s">
        <v>20</v>
      </c>
      <c r="B24" s="51" t="s">
        <v>182</v>
      </c>
      <c r="C24" s="51"/>
    </row>
    <row r="25" spans="1:3" x14ac:dyDescent="0.25">
      <c r="A25" s="5" t="s">
        <v>21</v>
      </c>
      <c r="B25" s="51" t="s">
        <v>188</v>
      </c>
      <c r="C25" s="51"/>
    </row>
    <row r="26" spans="1:3" x14ac:dyDescent="0.25">
      <c r="A26" s="5" t="s">
        <v>22</v>
      </c>
      <c r="B26" s="51">
        <v>22267044</v>
      </c>
      <c r="C26" s="51"/>
    </row>
    <row r="27" spans="1:3" x14ac:dyDescent="0.25">
      <c r="A27" s="5" t="s">
        <v>23</v>
      </c>
      <c r="B27" s="52" t="s">
        <v>183</v>
      </c>
      <c r="C27" s="53"/>
    </row>
    <row r="28" spans="1:3" x14ac:dyDescent="0.25">
      <c r="A28" s="5" t="s">
        <v>24</v>
      </c>
      <c r="B28" s="48" t="s">
        <v>184</v>
      </c>
      <c r="C28" s="48"/>
    </row>
    <row r="29" spans="1:3" x14ac:dyDescent="0.25">
      <c r="A29" s="5" t="s">
        <v>25</v>
      </c>
      <c r="B29" s="48" t="s">
        <v>185</v>
      </c>
      <c r="C29" s="47"/>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abSelected="1" topLeftCell="A43" zoomScaleNormal="100" workbookViewId="0">
      <selection activeCell="B13" sqref="B13:C13"/>
    </sheetView>
  </sheetViews>
  <sheetFormatPr baseColWidth="10" defaultColWidth="0" defaultRowHeight="15" x14ac:dyDescent="0.25"/>
  <cols>
    <col min="1" max="1" width="44.42578125" style="101" customWidth="1"/>
    <col min="2" max="2" width="25.85546875" customWidth="1"/>
    <col min="3" max="3" width="83.5703125" customWidth="1"/>
    <col min="4" max="16384" width="11.42578125" hidden="1"/>
  </cols>
  <sheetData>
    <row r="1" spans="1:3" ht="26.25" x14ac:dyDescent="0.25">
      <c r="A1" s="60" t="s">
        <v>26</v>
      </c>
      <c r="B1" s="60"/>
      <c r="C1" s="60"/>
    </row>
    <row r="2" spans="1:3" x14ac:dyDescent="0.25">
      <c r="A2" s="29" t="s">
        <v>27</v>
      </c>
      <c r="B2" s="103" t="s">
        <v>193</v>
      </c>
      <c r="C2" s="104"/>
    </row>
    <row r="3" spans="1:3" x14ac:dyDescent="0.25">
      <c r="A3" s="5" t="s">
        <v>190</v>
      </c>
      <c r="B3" s="47" t="str">
        <f>'GENERALES NOTA 322'!B2:C2</f>
        <v xml:space="preserve">11001310300220190026300 </v>
      </c>
      <c r="C3" s="47"/>
    </row>
    <row r="4" spans="1:3" x14ac:dyDescent="0.25">
      <c r="A4" s="5" t="s">
        <v>2</v>
      </c>
      <c r="B4" s="47" t="str">
        <f>'GENERALES NOTA 322'!B3:C3</f>
        <v>JUZGADO SEGUNDO (2°) CIVIL DEL CIRCUITO DE BOGOTÁ</v>
      </c>
      <c r="C4" s="47"/>
    </row>
    <row r="5" spans="1:3" x14ac:dyDescent="0.25">
      <c r="A5" s="5" t="s">
        <v>3</v>
      </c>
      <c r="B5" s="47" t="str">
        <f>'GENERALES NOTA 322'!B4:C4</f>
        <v xml:space="preserve">HOSPITAL UNIVERSITARIO SAN IGNACIO
CINDY ANDREA DÍAZ BECERRA
JOSÉ FERNANDO PARRA CÓRDOBA
FAMISANAR EPS. </v>
      </c>
      <c r="C5" s="47"/>
    </row>
    <row r="6" spans="1:3" x14ac:dyDescent="0.25">
      <c r="A6" s="5" t="s">
        <v>191</v>
      </c>
      <c r="B6" s="47"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7"/>
    </row>
    <row r="7" spans="1:3" x14ac:dyDescent="0.25">
      <c r="A7" s="5" t="s">
        <v>192</v>
      </c>
      <c r="B7" s="47" t="str">
        <f>'GENERALES NOTA 322'!B6:C6</f>
        <v>LLAMADA EN GARANTIA</v>
      </c>
      <c r="C7" s="47"/>
    </row>
    <row r="8" spans="1:3" x14ac:dyDescent="0.25">
      <c r="A8" s="29" t="s">
        <v>33</v>
      </c>
      <c r="B8" s="50" t="s">
        <v>194</v>
      </c>
      <c r="C8" s="47"/>
    </row>
    <row r="9" spans="1:3" x14ac:dyDescent="0.25">
      <c r="A9" s="29" t="s">
        <v>11</v>
      </c>
      <c r="B9" s="47" t="s">
        <v>195</v>
      </c>
      <c r="C9" s="47"/>
    </row>
    <row r="10" spans="1:3" ht="45" x14ac:dyDescent="0.25">
      <c r="A10" s="29" t="s">
        <v>34</v>
      </c>
      <c r="B10" s="108">
        <v>5000000000</v>
      </c>
      <c r="C10" s="107" t="s">
        <v>196</v>
      </c>
    </row>
    <row r="11" spans="1:3" x14ac:dyDescent="0.25">
      <c r="A11" s="29" t="s">
        <v>35</v>
      </c>
      <c r="B11" s="105" t="s">
        <v>206</v>
      </c>
      <c r="C11" s="104"/>
    </row>
    <row r="12" spans="1:3" x14ac:dyDescent="0.25">
      <c r="A12" s="29" t="s">
        <v>36</v>
      </c>
      <c r="B12" s="43" t="s">
        <v>149</v>
      </c>
      <c r="C12" s="44"/>
    </row>
    <row r="13" spans="1:3" x14ac:dyDescent="0.25">
      <c r="A13" s="29" t="s">
        <v>37</v>
      </c>
      <c r="B13" s="47" t="s">
        <v>208</v>
      </c>
      <c r="C13" s="47"/>
    </row>
    <row r="14" spans="1:3" x14ac:dyDescent="0.25">
      <c r="A14" s="29" t="s">
        <v>38</v>
      </c>
      <c r="B14" s="47" t="s">
        <v>135</v>
      </c>
      <c r="C14" s="47"/>
    </row>
    <row r="15" spans="1:3" x14ac:dyDescent="0.25">
      <c r="A15" s="29" t="s">
        <v>39</v>
      </c>
      <c r="B15" s="47" t="s">
        <v>135</v>
      </c>
      <c r="C15" s="47"/>
    </row>
    <row r="16" spans="1:3" x14ac:dyDescent="0.25">
      <c r="A16" s="98" t="s">
        <v>40</v>
      </c>
      <c r="B16" s="47" t="s">
        <v>158</v>
      </c>
      <c r="C16" s="47"/>
    </row>
    <row r="17" spans="1:3" x14ac:dyDescent="0.25">
      <c r="A17" s="99"/>
      <c r="B17" s="102" t="s">
        <v>41</v>
      </c>
      <c r="C17" s="102" t="s">
        <v>42</v>
      </c>
    </row>
    <row r="18" spans="1:3" x14ac:dyDescent="0.25">
      <c r="A18" s="99"/>
      <c r="B18" s="9" t="s">
        <v>197</v>
      </c>
      <c r="C18" s="9" t="s">
        <v>197</v>
      </c>
    </row>
    <row r="19" spans="1:3" x14ac:dyDescent="0.25">
      <c r="A19" s="99"/>
      <c r="B19" s="9" t="s">
        <v>197</v>
      </c>
      <c r="C19" s="9" t="s">
        <v>197</v>
      </c>
    </row>
    <row r="20" spans="1:3" x14ac:dyDescent="0.25">
      <c r="A20" s="99"/>
      <c r="B20" s="9" t="s">
        <v>197</v>
      </c>
      <c r="C20" s="9" t="s">
        <v>197</v>
      </c>
    </row>
    <row r="21" spans="1:3" x14ac:dyDescent="0.25">
      <c r="A21" s="29" t="s">
        <v>43</v>
      </c>
      <c r="B21" s="47" t="s">
        <v>96</v>
      </c>
      <c r="C21" s="47"/>
    </row>
    <row r="22" spans="1:3" x14ac:dyDescent="0.25">
      <c r="A22" s="29" t="s">
        <v>44</v>
      </c>
      <c r="B22" s="47" t="s">
        <v>197</v>
      </c>
      <c r="C22" s="47"/>
    </row>
    <row r="23" spans="1:3" x14ac:dyDescent="0.25">
      <c r="A23" s="29" t="s">
        <v>45</v>
      </c>
      <c r="B23" s="47" t="s">
        <v>172</v>
      </c>
      <c r="C23" s="47"/>
    </row>
    <row r="24" spans="1:3" x14ac:dyDescent="0.25">
      <c r="A24" s="29" t="s">
        <v>46</v>
      </c>
      <c r="B24" s="47" t="s">
        <v>96</v>
      </c>
      <c r="C24" s="47"/>
    </row>
    <row r="25" spans="1:3" x14ac:dyDescent="0.25">
      <c r="A25" s="29" t="s">
        <v>47</v>
      </c>
      <c r="B25" s="47" t="s">
        <v>96</v>
      </c>
      <c r="C25" s="47"/>
    </row>
    <row r="26" spans="1:3" x14ac:dyDescent="0.25">
      <c r="A26" s="100" t="s">
        <v>48</v>
      </c>
      <c r="B26" s="47" t="s">
        <v>96</v>
      </c>
      <c r="C26" s="47"/>
    </row>
    <row r="27" spans="1:3" x14ac:dyDescent="0.25">
      <c r="A27" s="63" t="s">
        <v>49</v>
      </c>
      <c r="B27" s="63"/>
      <c r="C27" s="63"/>
    </row>
    <row r="28" spans="1:3" ht="63.75" customHeight="1" x14ac:dyDescent="0.25">
      <c r="A28" s="64" t="s">
        <v>50</v>
      </c>
      <c r="B28" s="65"/>
      <c r="C28" s="26" t="s">
        <v>198</v>
      </c>
    </row>
    <row r="29" spans="1:3" ht="41.25" customHeight="1" x14ac:dyDescent="0.25">
      <c r="A29" s="110" t="s">
        <v>51</v>
      </c>
      <c r="B29" s="111"/>
      <c r="C29" s="109" t="s">
        <v>202</v>
      </c>
    </row>
    <row r="30" spans="1:3" ht="47.25" customHeight="1" x14ac:dyDescent="0.25">
      <c r="A30" s="64" t="s">
        <v>203</v>
      </c>
      <c r="B30" s="65"/>
      <c r="C30" s="27" t="s">
        <v>204</v>
      </c>
    </row>
    <row r="31" spans="1:3" ht="38.25" customHeight="1" x14ac:dyDescent="0.25">
      <c r="A31" s="110" t="s">
        <v>199</v>
      </c>
      <c r="B31" s="111"/>
      <c r="C31" s="109" t="s">
        <v>205</v>
      </c>
    </row>
    <row r="32" spans="1:3" x14ac:dyDescent="0.25">
      <c r="A32" s="64" t="s">
        <v>200</v>
      </c>
      <c r="B32" s="65"/>
      <c r="C32" s="26" t="s">
        <v>197</v>
      </c>
    </row>
    <row r="33" spans="1:3" ht="30.75" customHeight="1" x14ac:dyDescent="0.25">
      <c r="A33" s="64" t="s">
        <v>201</v>
      </c>
      <c r="B33" s="65"/>
      <c r="C33" s="109" t="s">
        <v>207</v>
      </c>
    </row>
    <row r="34" spans="1:3" ht="14.45" customHeight="1" x14ac:dyDescent="0.25">
      <c r="A34" s="28" t="s">
        <v>53</v>
      </c>
      <c r="B34" s="28"/>
      <c r="C34" s="28" t="s">
        <v>197</v>
      </c>
    </row>
    <row r="35" spans="1:3" x14ac:dyDescent="0.25">
      <c r="A35" s="106" t="s">
        <v>54</v>
      </c>
      <c r="B35" s="104"/>
      <c r="C35" s="28" t="s">
        <v>197</v>
      </c>
    </row>
    <row r="36" spans="1:3" x14ac:dyDescent="0.25">
      <c r="A36" s="67" t="s">
        <v>55</v>
      </c>
      <c r="B36" s="67"/>
      <c r="C36" s="67"/>
    </row>
    <row r="37" spans="1:3" x14ac:dyDescent="0.25">
      <c r="A37" s="66" t="s">
        <v>56</v>
      </c>
      <c r="B37" s="66"/>
      <c r="C37" s="28" t="s">
        <v>197</v>
      </c>
    </row>
    <row r="38" spans="1:3" x14ac:dyDescent="0.25">
      <c r="A38" s="66" t="s">
        <v>57</v>
      </c>
      <c r="B38" s="66"/>
      <c r="C38" s="28" t="s">
        <v>197</v>
      </c>
    </row>
    <row r="39" spans="1:3" x14ac:dyDescent="0.25">
      <c r="A39" s="66" t="s">
        <v>58</v>
      </c>
      <c r="B39" s="66"/>
      <c r="C39" s="28" t="s">
        <v>197</v>
      </c>
    </row>
    <row r="40" spans="1:3" x14ac:dyDescent="0.25">
      <c r="A40" s="66" t="s">
        <v>59</v>
      </c>
      <c r="B40" s="66"/>
      <c r="C40" s="28" t="s">
        <v>197</v>
      </c>
    </row>
    <row r="41" spans="1:3" x14ac:dyDescent="0.25">
      <c r="A41" s="66" t="s">
        <v>60</v>
      </c>
      <c r="B41" s="66"/>
      <c r="C41" s="28" t="s">
        <v>197</v>
      </c>
    </row>
    <row r="42" spans="1:3" x14ac:dyDescent="0.25">
      <c r="A42" s="66" t="s">
        <v>61</v>
      </c>
      <c r="B42" s="66"/>
      <c r="C42" s="28" t="s">
        <v>197</v>
      </c>
    </row>
    <row r="43" spans="1:3" x14ac:dyDescent="0.25">
      <c r="A43" s="66" t="s">
        <v>62</v>
      </c>
      <c r="B43" s="66"/>
      <c r="C43" s="28" t="s">
        <v>197</v>
      </c>
    </row>
    <row r="44" spans="1:3" x14ac:dyDescent="0.25">
      <c r="A44" s="66" t="s">
        <v>63</v>
      </c>
      <c r="B44" s="66"/>
      <c r="C44" s="28" t="s">
        <v>197</v>
      </c>
    </row>
    <row r="45" spans="1:3" x14ac:dyDescent="0.25">
      <c r="A45" s="66" t="s">
        <v>64</v>
      </c>
      <c r="B45" s="66"/>
      <c r="C45" s="28" t="s">
        <v>197</v>
      </c>
    </row>
    <row r="46" spans="1:3" x14ac:dyDescent="0.25">
      <c r="A46" s="66" t="s">
        <v>65</v>
      </c>
      <c r="B46" s="66"/>
      <c r="C46" s="28" t="s">
        <v>197</v>
      </c>
    </row>
    <row r="47" spans="1:3" x14ac:dyDescent="0.25">
      <c r="A47" s="66" t="s">
        <v>66</v>
      </c>
      <c r="B47" s="66"/>
      <c r="C47" s="28" t="s">
        <v>197</v>
      </c>
    </row>
    <row r="48" spans="1:3" x14ac:dyDescent="0.25">
      <c r="A48" s="66" t="s">
        <v>67</v>
      </c>
      <c r="B48" s="66"/>
      <c r="C48" s="28" t="s">
        <v>197</v>
      </c>
    </row>
    <row r="49" spans="1:3" x14ac:dyDescent="0.25">
      <c r="A49" s="66" t="s">
        <v>68</v>
      </c>
      <c r="B49" s="66"/>
      <c r="C49" s="28" t="s">
        <v>197</v>
      </c>
    </row>
    <row r="50" spans="1:3" x14ac:dyDescent="0.25">
      <c r="A50" s="66" t="s">
        <v>69</v>
      </c>
      <c r="B50" s="66"/>
      <c r="C50" s="28" t="s">
        <v>197</v>
      </c>
    </row>
    <row r="51" spans="1:3" x14ac:dyDescent="0.25">
      <c r="A51" s="66" t="s">
        <v>70</v>
      </c>
      <c r="B51" s="66"/>
      <c r="C51" s="28" t="s">
        <v>197</v>
      </c>
    </row>
    <row r="52" spans="1:3" x14ac:dyDescent="0.25">
      <c r="A52" s="66" t="s">
        <v>71</v>
      </c>
      <c r="B52" s="66"/>
      <c r="C52" s="28" t="s">
        <v>197</v>
      </c>
    </row>
  </sheetData>
  <mergeCells count="47">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0" t="s">
        <v>72</v>
      </c>
      <c r="B1" s="60"/>
      <c r="C1" s="60"/>
    </row>
    <row r="2" spans="1:6" x14ac:dyDescent="0.25">
      <c r="A2" s="17" t="s">
        <v>27</v>
      </c>
      <c r="B2" s="77" t="str">
        <f>'GENERALES NOTA 321'!B2:C2</f>
        <v>SINIESTRO 72054901 - APLICATIVO 214557</v>
      </c>
      <c r="C2" s="78"/>
    </row>
    <row r="3" spans="1:6" x14ac:dyDescent="0.25">
      <c r="A3" s="18" t="s">
        <v>28</v>
      </c>
      <c r="B3" s="79" t="str">
        <f>'GENERALES NOTA 321'!B3:C3</f>
        <v xml:space="preserve">11001310300220190026300 </v>
      </c>
      <c r="C3" s="79"/>
    </row>
    <row r="4" spans="1:6" x14ac:dyDescent="0.25">
      <c r="A4" s="18" t="s">
        <v>29</v>
      </c>
      <c r="B4" s="79" t="str">
        <f>'GENERALES NOTA 321'!B4:C4</f>
        <v>JUZGADO SEGUNDO (2°) CIVIL DEL CIRCUITO DE BOGOTÁ</v>
      </c>
      <c r="C4" s="79"/>
    </row>
    <row r="5" spans="1:6" x14ac:dyDescent="0.25">
      <c r="A5" s="18" t="s">
        <v>30</v>
      </c>
      <c r="B5" s="79" t="str">
        <f>'GENERALES NOTA 321'!B5:C5</f>
        <v xml:space="preserve">HOSPITAL UNIVERSITARIO SAN IGNACIO
CINDY ANDREA DÍAZ BECERRA
JOSÉ FERNANDO PARRA CÓRDOBA
FAMISANAR EPS. </v>
      </c>
      <c r="C5" s="79"/>
    </row>
    <row r="6" spans="1:6" ht="14.45" customHeight="1" x14ac:dyDescent="0.25">
      <c r="A6" s="18" t="s">
        <v>31</v>
      </c>
      <c r="B6" s="79" t="str">
        <f>'GENERALES NOTA 321'!B6:C6</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79"/>
    </row>
    <row r="7" spans="1:6" x14ac:dyDescent="0.25">
      <c r="A7" s="18" t="s">
        <v>32</v>
      </c>
      <c r="B7" s="79" t="str">
        <f>'GENERALES NOTA 321'!B7:C7</f>
        <v>LLAMADA EN GARANTIA</v>
      </c>
      <c r="C7" s="79"/>
    </row>
    <row r="8" spans="1:6" ht="30" x14ac:dyDescent="0.25">
      <c r="A8" s="18" t="s">
        <v>73</v>
      </c>
      <c r="B8" s="73">
        <f>'GENERALES NOTA 322'!B15:C15</f>
        <v>2847000000</v>
      </c>
      <c r="C8" s="74"/>
    </row>
    <row r="9" spans="1:6" x14ac:dyDescent="0.25">
      <c r="A9" s="80" t="s">
        <v>74</v>
      </c>
      <c r="B9" s="81" t="s">
        <v>15</v>
      </c>
      <c r="C9" s="82"/>
    </row>
    <row r="10" spans="1:6" x14ac:dyDescent="0.25">
      <c r="A10" s="80"/>
      <c r="B10" s="19" t="s">
        <v>16</v>
      </c>
      <c r="C10" s="16">
        <f>'GENERALES NOTA 322'!C17</f>
        <v>0</v>
      </c>
    </row>
    <row r="11" spans="1:6" x14ac:dyDescent="0.25">
      <c r="A11" s="80"/>
      <c r="B11" s="19" t="s">
        <v>17</v>
      </c>
      <c r="C11" s="16">
        <f>'GENERALES NOTA 322'!C20</f>
        <v>2277600000</v>
      </c>
    </row>
    <row r="12" spans="1:6" x14ac:dyDescent="0.25">
      <c r="A12" s="80"/>
      <c r="B12" s="81"/>
      <c r="C12" s="82"/>
    </row>
    <row r="13" spans="1:6" x14ac:dyDescent="0.25">
      <c r="A13" s="80"/>
      <c r="B13" s="19" t="s">
        <v>75</v>
      </c>
      <c r="C13" s="21"/>
    </row>
    <row r="14" spans="1:6" x14ac:dyDescent="0.25">
      <c r="A14" s="80"/>
      <c r="B14" s="19" t="s">
        <v>76</v>
      </c>
      <c r="C14" s="21"/>
      <c r="E14" t="s">
        <v>77</v>
      </c>
      <c r="F14" s="14">
        <v>0.7</v>
      </c>
    </row>
    <row r="15" spans="1:6" x14ac:dyDescent="0.25">
      <c r="A15" s="20" t="s">
        <v>78</v>
      </c>
      <c r="B15" s="77" t="s">
        <v>79</v>
      </c>
      <c r="C15" s="78"/>
    </row>
    <row r="16" spans="1:6" ht="89.25" customHeight="1" x14ac:dyDescent="0.25">
      <c r="A16" s="18" t="s">
        <v>80</v>
      </c>
      <c r="B16" s="75"/>
      <c r="C16" s="76"/>
    </row>
    <row r="17" spans="1:3" ht="28.5" customHeight="1" x14ac:dyDescent="0.25">
      <c r="A17" s="11" t="s">
        <v>81</v>
      </c>
      <c r="B17" s="83">
        <f>((C19+C20+C22+C23)-C26)*C25*C27</f>
        <v>100</v>
      </c>
      <c r="C17" s="83"/>
    </row>
    <row r="18" spans="1:3" x14ac:dyDescent="0.25">
      <c r="A18" s="20" t="s">
        <v>82</v>
      </c>
      <c r="B18" s="87" t="s">
        <v>15</v>
      </c>
      <c r="C18" s="88"/>
    </row>
    <row r="19" spans="1:3" x14ac:dyDescent="0.25">
      <c r="A19" s="85"/>
      <c r="B19" s="19" t="s">
        <v>16</v>
      </c>
      <c r="C19" s="16"/>
    </row>
    <row r="20" spans="1:3" x14ac:dyDescent="0.25">
      <c r="A20" s="86"/>
      <c r="B20" s="19" t="s">
        <v>17</v>
      </c>
      <c r="C20" s="16">
        <v>100</v>
      </c>
    </row>
    <row r="21" spans="1:3" x14ac:dyDescent="0.25">
      <c r="A21" s="86"/>
      <c r="B21" s="81" t="s">
        <v>18</v>
      </c>
      <c r="C21" s="82"/>
    </row>
    <row r="22" spans="1:3" x14ac:dyDescent="0.25">
      <c r="A22" s="86"/>
      <c r="B22" s="19" t="s">
        <v>75</v>
      </c>
      <c r="C22" s="16">
        <v>0</v>
      </c>
    </row>
    <row r="23" spans="1:3" ht="45" x14ac:dyDescent="0.25">
      <c r="A23" s="86"/>
      <c r="B23" s="19" t="s">
        <v>83</v>
      </c>
      <c r="C23" s="16">
        <v>0</v>
      </c>
    </row>
    <row r="24" spans="1:3" x14ac:dyDescent="0.25">
      <c r="A24" s="86"/>
      <c r="B24" s="81" t="s">
        <v>84</v>
      </c>
      <c r="C24" s="82"/>
    </row>
    <row r="25" spans="1:3" x14ac:dyDescent="0.25">
      <c r="A25" s="22"/>
      <c r="B25" s="19" t="s">
        <v>85</v>
      </c>
      <c r="C25" s="23">
        <v>1</v>
      </c>
    </row>
    <row r="26" spans="1:3" x14ac:dyDescent="0.25">
      <c r="A26" s="24"/>
      <c r="B26" s="19" t="s">
        <v>35</v>
      </c>
      <c r="C26" s="25">
        <v>0</v>
      </c>
    </row>
    <row r="27" spans="1:3" x14ac:dyDescent="0.25">
      <c r="A27" s="24"/>
      <c r="B27" s="19" t="s">
        <v>86</v>
      </c>
      <c r="C27" s="23">
        <v>1</v>
      </c>
    </row>
    <row r="28" spans="1:3" x14ac:dyDescent="0.25">
      <c r="A28" s="15" t="s">
        <v>87</v>
      </c>
      <c r="B28" s="83">
        <f>IFERROR(B17*(VLOOKUP(B15,Hoja2!$G$1:$H$6,2,0)),16666)</f>
        <v>16666</v>
      </c>
      <c r="C28" s="83"/>
    </row>
    <row r="29" spans="1:3" ht="103.5" customHeight="1" x14ac:dyDescent="0.25">
      <c r="A29" s="18" t="s">
        <v>88</v>
      </c>
      <c r="B29" s="84"/>
      <c r="C29" s="79"/>
    </row>
    <row r="30" spans="1:3" ht="132" customHeight="1" x14ac:dyDescent="0.25">
      <c r="A30" s="18" t="s">
        <v>89</v>
      </c>
      <c r="B30" s="69"/>
      <c r="C30" s="70"/>
    </row>
    <row r="32" spans="1:3" x14ac:dyDescent="0.25">
      <c r="A32" s="24"/>
      <c r="B32" s="24"/>
      <c r="C32" s="24"/>
    </row>
    <row r="33" spans="1:3" ht="26.25" x14ac:dyDescent="0.25">
      <c r="A33" s="71" t="s">
        <v>90</v>
      </c>
      <c r="B33" s="71"/>
      <c r="C33" s="71"/>
    </row>
    <row r="34" spans="1:3" x14ac:dyDescent="0.25">
      <c r="A34" s="72" t="s">
        <v>91</v>
      </c>
      <c r="B34" s="72"/>
      <c r="C34" s="72"/>
    </row>
    <row r="35" spans="1:3" x14ac:dyDescent="0.25">
      <c r="A35" s="30" t="s">
        <v>92</v>
      </c>
      <c r="B35" s="30" t="s">
        <v>93</v>
      </c>
      <c r="C35" s="31" t="s">
        <v>94</v>
      </c>
    </row>
    <row r="36" spans="1:3" ht="27" x14ac:dyDescent="0.25">
      <c r="A36" s="32" t="s">
        <v>95</v>
      </c>
      <c r="B36" s="33" t="s">
        <v>96</v>
      </c>
      <c r="C36" s="32" t="s">
        <v>97</v>
      </c>
    </row>
    <row r="37" spans="1:3" ht="67.5" x14ac:dyDescent="0.25">
      <c r="A37" s="32" t="s">
        <v>98</v>
      </c>
      <c r="B37" s="33" t="s">
        <v>96</v>
      </c>
      <c r="C37" s="32" t="s">
        <v>99</v>
      </c>
    </row>
    <row r="38" spans="1:3" ht="40.5" x14ac:dyDescent="0.25">
      <c r="A38" s="32" t="s">
        <v>100</v>
      </c>
      <c r="B38" s="33" t="s">
        <v>96</v>
      </c>
      <c r="C38" s="32" t="s">
        <v>101</v>
      </c>
    </row>
    <row r="39" spans="1:3" ht="27" x14ac:dyDescent="0.25">
      <c r="A39" s="32" t="s">
        <v>102</v>
      </c>
      <c r="B39" s="33" t="s">
        <v>96</v>
      </c>
      <c r="C39" s="32" t="s">
        <v>103</v>
      </c>
    </row>
    <row r="40" spans="1:3" x14ac:dyDescent="0.25">
      <c r="A40" s="32" t="s">
        <v>104</v>
      </c>
      <c r="B40" s="33" t="s">
        <v>96</v>
      </c>
      <c r="C40" s="34"/>
    </row>
    <row r="41" spans="1:3" ht="27" x14ac:dyDescent="0.25">
      <c r="A41" s="32" t="s">
        <v>105</v>
      </c>
      <c r="B41" s="33" t="s">
        <v>96</v>
      </c>
      <c r="C41" s="32" t="s">
        <v>106</v>
      </c>
    </row>
    <row r="42" spans="1:3" ht="27" x14ac:dyDescent="0.25">
      <c r="A42" s="32" t="s">
        <v>107</v>
      </c>
      <c r="B42" s="33" t="s">
        <v>96</v>
      </c>
      <c r="C42" s="32" t="s">
        <v>108</v>
      </c>
    </row>
    <row r="43" spans="1:3" x14ac:dyDescent="0.25">
      <c r="A43" s="32" t="s">
        <v>109</v>
      </c>
      <c r="B43" s="33" t="s">
        <v>96</v>
      </c>
      <c r="C43" s="34" t="s">
        <v>110</v>
      </c>
    </row>
    <row r="44" spans="1:3" ht="27" x14ac:dyDescent="0.25">
      <c r="A44" s="32" t="s">
        <v>111</v>
      </c>
      <c r="B44" s="33" t="s">
        <v>96</v>
      </c>
      <c r="C44" s="34" t="s">
        <v>112</v>
      </c>
    </row>
    <row r="45" spans="1:3" ht="27" x14ac:dyDescent="0.25">
      <c r="A45" s="32" t="s">
        <v>113</v>
      </c>
      <c r="B45" s="33" t="s">
        <v>96</v>
      </c>
      <c r="C45" s="34" t="s">
        <v>114</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0" t="s">
        <v>115</v>
      </c>
      <c r="B1" s="60"/>
      <c r="C1" s="60"/>
    </row>
    <row r="2" spans="1:3" ht="17.100000000000001" customHeight="1" x14ac:dyDescent="0.25">
      <c r="A2" s="29" t="s">
        <v>27</v>
      </c>
      <c r="B2" s="62" t="str">
        <f>'GENERALES NOTA 321'!B2:C2</f>
        <v>SINIESTRO 72054901 - APLICATIVO 214557</v>
      </c>
      <c r="C2" s="61"/>
    </row>
    <row r="3" spans="1:3" ht="15.95" customHeight="1" x14ac:dyDescent="0.25">
      <c r="A3" s="5" t="s">
        <v>1</v>
      </c>
      <c r="B3" s="47" t="str">
        <f>'GENERALES NOTA 322'!B2:C2</f>
        <v xml:space="preserve">11001310300220190026300 </v>
      </c>
      <c r="C3" s="47"/>
    </row>
    <row r="4" spans="1:3" x14ac:dyDescent="0.25">
      <c r="A4" s="5" t="s">
        <v>2</v>
      </c>
      <c r="B4" s="47" t="str">
        <f>'GENERALES NOTA 322'!B3:C3</f>
        <v>JUZGADO SEGUNDO (2°) CIVIL DEL CIRCUITO DE BOGOTÁ</v>
      </c>
      <c r="C4" s="47"/>
    </row>
    <row r="5" spans="1:3" ht="29.1" customHeight="1" x14ac:dyDescent="0.25">
      <c r="A5" s="5" t="s">
        <v>3</v>
      </c>
      <c r="B5" s="47" t="str">
        <f>'GENERALES NOTA 322'!B4:C4</f>
        <v xml:space="preserve">HOSPITAL UNIVERSITARIO SAN IGNACIO
CINDY ANDREA DÍAZ BECERRA
JOSÉ FERNANDO PARRA CÓRDOBA
FAMISANAR EPS. </v>
      </c>
      <c r="C5" s="47"/>
    </row>
    <row r="6" spans="1:3" x14ac:dyDescent="0.25">
      <c r="A6" s="5" t="s">
        <v>4</v>
      </c>
      <c r="B6" s="47"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7"/>
    </row>
    <row r="7" spans="1:3" ht="43.5" customHeight="1" x14ac:dyDescent="0.25">
      <c r="A7" s="5" t="s">
        <v>5</v>
      </c>
      <c r="B7" s="47" t="str">
        <f>'GENERALES NOTA 322'!B6:C6</f>
        <v>LLAMADA EN GARANTIA</v>
      </c>
      <c r="C7" s="47"/>
    </row>
    <row r="8" spans="1:3" x14ac:dyDescent="0.25">
      <c r="A8" s="5" t="s">
        <v>116</v>
      </c>
      <c r="B8" s="47" t="s">
        <v>79</v>
      </c>
      <c r="C8" s="47"/>
    </row>
    <row r="9" spans="1:3" x14ac:dyDescent="0.25">
      <c r="A9" s="12" t="s">
        <v>82</v>
      </c>
      <c r="B9" s="89"/>
      <c r="C9" s="89"/>
    </row>
    <row r="10" spans="1:3" x14ac:dyDescent="0.25">
      <c r="A10" s="12" t="s">
        <v>117</v>
      </c>
      <c r="B10" s="47"/>
      <c r="C10" s="47"/>
    </row>
    <row r="11" spans="1:3" x14ac:dyDescent="0.25">
      <c r="A11" s="12" t="s">
        <v>52</v>
      </c>
      <c r="B11" s="90"/>
      <c r="C11" s="68"/>
    </row>
    <row r="12" spans="1:3" ht="30" x14ac:dyDescent="0.25">
      <c r="A12" s="5" t="s">
        <v>118</v>
      </c>
      <c r="B12" s="47"/>
      <c r="C12" s="47"/>
    </row>
    <row r="13" spans="1:3" ht="30" x14ac:dyDescent="0.25">
      <c r="A13" s="5" t="s">
        <v>119</v>
      </c>
      <c r="B13" s="47"/>
      <c r="C13" s="47"/>
    </row>
    <row r="14" spans="1:3" x14ac:dyDescent="0.25">
      <c r="A14" s="5" t="s">
        <v>120</v>
      </c>
      <c r="B14" s="62"/>
      <c r="C14" s="61"/>
    </row>
    <row r="15" spans="1:3" x14ac:dyDescent="0.25">
      <c r="A15" s="12" t="s">
        <v>121</v>
      </c>
      <c r="B15" s="47"/>
      <c r="C15" s="47"/>
    </row>
    <row r="16" spans="1:3" ht="100.5" customHeight="1" x14ac:dyDescent="0.25">
      <c r="A16" s="9" t="s">
        <v>122</v>
      </c>
      <c r="B16" s="68"/>
      <c r="C16" s="68"/>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4" t="s">
        <v>123</v>
      </c>
      <c r="B1" s="94"/>
      <c r="C1" s="94"/>
    </row>
    <row r="2" spans="1:3" x14ac:dyDescent="0.25">
      <c r="A2" s="29" t="s">
        <v>27</v>
      </c>
      <c r="B2" s="62" t="str">
        <f>'GENERALES NOTA 321'!B2:C2</f>
        <v>SINIESTRO 72054901 - APLICATIVO 214557</v>
      </c>
      <c r="C2" s="61"/>
    </row>
    <row r="3" spans="1:3" ht="23.45" customHeight="1" x14ac:dyDescent="0.25">
      <c r="A3" s="5" t="s">
        <v>28</v>
      </c>
      <c r="B3" s="47" t="str">
        <f>'GENERALES NOTA 322'!B2:C2</f>
        <v xml:space="preserve">11001310300220190026300 </v>
      </c>
      <c r="C3" s="47"/>
    </row>
    <row r="4" spans="1:3" x14ac:dyDescent="0.25">
      <c r="A4" s="5" t="s">
        <v>29</v>
      </c>
      <c r="B4" s="47" t="str">
        <f>'GENERALES NOTA 322'!B3:C3</f>
        <v>JUZGADO SEGUNDO (2°) CIVIL DEL CIRCUITO DE BOGOTÁ</v>
      </c>
      <c r="C4" s="47"/>
    </row>
    <row r="5" spans="1:3" x14ac:dyDescent="0.25">
      <c r="A5" s="5" t="s">
        <v>30</v>
      </c>
      <c r="B5" s="47" t="str">
        <f>'GENERALES NOTA 322'!B4:C4</f>
        <v xml:space="preserve">HOSPITAL UNIVERSITARIO SAN IGNACIO
CINDY ANDREA DÍAZ BECERRA
JOSÉ FERNANDO PARRA CÓRDOBA
FAMISANAR EPS. </v>
      </c>
      <c r="C5" s="47"/>
    </row>
    <row r="6" spans="1:3" x14ac:dyDescent="0.25">
      <c r="A6" s="5" t="s">
        <v>31</v>
      </c>
      <c r="B6" s="47"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7"/>
    </row>
    <row r="7" spans="1:3" x14ac:dyDescent="0.25">
      <c r="A7" s="5" t="s">
        <v>32</v>
      </c>
      <c r="B7" s="47" t="str">
        <f>'GENERALES NOTA 322'!B6:C6</f>
        <v>LLAMADA EN GARANTIA</v>
      </c>
      <c r="C7" s="47"/>
    </row>
    <row r="8" spans="1:3" x14ac:dyDescent="0.25">
      <c r="A8" s="5" t="s">
        <v>116</v>
      </c>
      <c r="B8" s="47" t="str">
        <f>'GENERALES NOTA 325'!B8:C8</f>
        <v>REMOTO</v>
      </c>
      <c r="C8" s="47"/>
    </row>
    <row r="9" spans="1:3" x14ac:dyDescent="0.25">
      <c r="A9" s="12" t="s">
        <v>82</v>
      </c>
      <c r="B9" s="91">
        <f>'GENERALES  NOTA 324 -478'!B17:C17</f>
        <v>100</v>
      </c>
      <c r="C9" s="91"/>
    </row>
    <row r="10" spans="1:3" x14ac:dyDescent="0.25">
      <c r="A10" s="5" t="s">
        <v>124</v>
      </c>
      <c r="B10" s="92"/>
      <c r="C10" s="92"/>
    </row>
    <row r="11" spans="1:3" ht="41.1" customHeight="1" x14ac:dyDescent="0.25">
      <c r="A11" s="5" t="s">
        <v>125</v>
      </c>
      <c r="B11" s="47"/>
      <c r="C11" s="47"/>
    </row>
    <row r="12" spans="1:3" ht="18.75" customHeight="1" x14ac:dyDescent="0.25">
      <c r="A12" s="5" t="s">
        <v>126</v>
      </c>
      <c r="B12" s="93"/>
      <c r="C12" s="93"/>
    </row>
    <row r="13" spans="1:3" x14ac:dyDescent="0.25">
      <c r="A13" s="5" t="s">
        <v>127</v>
      </c>
      <c r="B13" s="47"/>
      <c r="C13" s="47"/>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4" t="s">
        <v>128</v>
      </c>
      <c r="B1" s="94"/>
      <c r="C1" s="94"/>
    </row>
    <row r="2" spans="1:3" ht="14.1" customHeight="1" x14ac:dyDescent="0.25">
      <c r="A2" s="10" t="s">
        <v>27</v>
      </c>
      <c r="B2" s="62" t="str">
        <f>'GENERALES NOTA 321'!B2:C2</f>
        <v>SINIESTRO 72054901 - APLICATIVO 214557</v>
      </c>
      <c r="C2" s="61"/>
    </row>
    <row r="3" spans="1:3" x14ac:dyDescent="0.25">
      <c r="A3" s="5" t="s">
        <v>28</v>
      </c>
      <c r="B3" s="47" t="str">
        <f>'GENERALES NOTA 322'!B2:C2</f>
        <v xml:space="preserve">11001310300220190026300 </v>
      </c>
      <c r="C3" s="47"/>
    </row>
    <row r="4" spans="1:3" x14ac:dyDescent="0.25">
      <c r="A4" s="5" t="s">
        <v>29</v>
      </c>
      <c r="B4" s="47" t="str">
        <f>'GENERALES NOTA 322'!B3:C3</f>
        <v>JUZGADO SEGUNDO (2°) CIVIL DEL CIRCUITO DE BOGOTÁ</v>
      </c>
      <c r="C4" s="47"/>
    </row>
    <row r="5" spans="1:3" x14ac:dyDescent="0.25">
      <c r="A5" s="5" t="s">
        <v>30</v>
      </c>
      <c r="B5" s="47" t="str">
        <f>'GENERALES NOTA 322'!B4:C4</f>
        <v xml:space="preserve">HOSPITAL UNIVERSITARIO SAN IGNACIO
CINDY ANDREA DÍAZ BECERRA
JOSÉ FERNANDO PARRA CÓRDOBA
FAMISANAR EPS. </v>
      </c>
      <c r="C5" s="47"/>
    </row>
    <row r="6" spans="1:3" x14ac:dyDescent="0.25">
      <c r="A6" s="5" t="s">
        <v>31</v>
      </c>
      <c r="B6" s="47" t="str">
        <f>'GENERALES NOTA 322'!B5:C5</f>
        <v xml:space="preserve">HÉCTOR LIZARAZO JIMÉNEZ (COMPAÑERO PERMANENTE)
HÉCTOR ANDRÉS MORALES LIZARAZO (NIETO)
HÉCTOR JAVIER LIZARAZO JIMÉNEZ (HIJO) 29/12/1982
ISABELLA MORALES VILLARRAGA (BISNIETA)
LUZ DARY LIZARAZO JIMÉNEZ (HIJA) 18/12/1973
LUZ YASMÍN LIZARAZO JIMÉNEZ (HIJA) 05/11/1972
PAULA VALENTINA LIZARAZO GARCÍA (NIETA)
SAMUEL ENRIQUE CÁRDENAS LIZARAZO (NIETO) </v>
      </c>
      <c r="C6" s="47"/>
    </row>
    <row r="7" spans="1:3" x14ac:dyDescent="0.25">
      <c r="A7" s="5" t="s">
        <v>32</v>
      </c>
      <c r="B7" s="47" t="str">
        <f>'GENERALES NOTA 322'!B6:C6</f>
        <v>LLAMADA EN GARANTIA</v>
      </c>
      <c r="C7" s="47"/>
    </row>
    <row r="8" spans="1:3" x14ac:dyDescent="0.25">
      <c r="A8" s="5" t="s">
        <v>129</v>
      </c>
      <c r="B8" s="47" t="str">
        <f>'GENERALES NOTA 325'!B8:C8</f>
        <v>REMOTO</v>
      </c>
      <c r="C8" s="47"/>
    </row>
    <row r="9" spans="1:3" ht="24" customHeight="1" x14ac:dyDescent="0.25">
      <c r="A9" s="5" t="s">
        <v>130</v>
      </c>
      <c r="B9" s="47"/>
      <c r="C9" s="47"/>
    </row>
    <row r="10" spans="1:3" ht="88.5" customHeight="1" x14ac:dyDescent="0.25">
      <c r="A10" s="5" t="s">
        <v>131</v>
      </c>
      <c r="B10" s="47"/>
      <c r="C10" s="47"/>
    </row>
    <row r="11" spans="1:3" ht="43.5" customHeight="1" x14ac:dyDescent="0.25">
      <c r="A11" s="96"/>
      <c r="B11" s="96"/>
      <c r="C11" s="96"/>
    </row>
    <row r="12" spans="1:3" hidden="1" x14ac:dyDescent="0.25">
      <c r="A12" s="97"/>
      <c r="B12" s="97"/>
      <c r="C12" s="97"/>
    </row>
    <row r="13" spans="1:3" ht="18.75" x14ac:dyDescent="0.25">
      <c r="A13" s="94" t="s">
        <v>132</v>
      </c>
      <c r="B13" s="94"/>
      <c r="C13" s="94"/>
    </row>
    <row r="14" spans="1:3" x14ac:dyDescent="0.25">
      <c r="A14" s="20" t="s">
        <v>78</v>
      </c>
      <c r="B14" s="77" t="s">
        <v>79</v>
      </c>
      <c r="C14" s="78"/>
    </row>
    <row r="15" spans="1:3" ht="30" x14ac:dyDescent="0.25">
      <c r="A15" s="18" t="s">
        <v>80</v>
      </c>
      <c r="B15" s="75"/>
      <c r="C15" s="76"/>
    </row>
    <row r="16" spans="1:3" ht="45" x14ac:dyDescent="0.25">
      <c r="A16" s="11" t="s">
        <v>81</v>
      </c>
      <c r="B16" s="83">
        <f>((C18+C19+C21+C22)-C25)*C24*C26</f>
        <v>100000000</v>
      </c>
      <c r="C16" s="83"/>
    </row>
    <row r="17" spans="1:3" x14ac:dyDescent="0.25">
      <c r="A17" s="20" t="s">
        <v>82</v>
      </c>
      <c r="B17" s="87" t="s">
        <v>15</v>
      </c>
      <c r="C17" s="88"/>
    </row>
    <row r="18" spans="1:3" x14ac:dyDescent="0.25">
      <c r="A18" s="85"/>
      <c r="B18" s="19" t="s">
        <v>16</v>
      </c>
      <c r="C18" s="16">
        <v>100000000</v>
      </c>
    </row>
    <row r="19" spans="1:3" x14ac:dyDescent="0.25">
      <c r="A19" s="86"/>
      <c r="B19" s="19" t="s">
        <v>17</v>
      </c>
      <c r="C19" s="16">
        <v>0</v>
      </c>
    </row>
    <row r="20" spans="1:3" x14ac:dyDescent="0.25">
      <c r="A20" s="86"/>
      <c r="B20" s="81" t="s">
        <v>18</v>
      </c>
      <c r="C20" s="82"/>
    </row>
    <row r="21" spans="1:3" x14ac:dyDescent="0.25">
      <c r="A21" s="86"/>
      <c r="B21" s="19" t="s">
        <v>75</v>
      </c>
      <c r="C21" s="16">
        <v>0</v>
      </c>
    </row>
    <row r="22" spans="1:3" ht="30" x14ac:dyDescent="0.25">
      <c r="A22" s="86"/>
      <c r="B22" s="19" t="s">
        <v>83</v>
      </c>
      <c r="C22" s="16">
        <v>0</v>
      </c>
    </row>
    <row r="23" spans="1:3" x14ac:dyDescent="0.25">
      <c r="A23" s="86"/>
      <c r="B23" s="81" t="s">
        <v>84</v>
      </c>
      <c r="C23" s="82"/>
    </row>
    <row r="24" spans="1:3" x14ac:dyDescent="0.25">
      <c r="A24" s="22"/>
      <c r="B24" s="19" t="s">
        <v>85</v>
      </c>
      <c r="C24" s="23">
        <v>1</v>
      </c>
    </row>
    <row r="25" spans="1:3" x14ac:dyDescent="0.25">
      <c r="A25" s="24"/>
      <c r="B25" s="19" t="s">
        <v>35</v>
      </c>
      <c r="C25" s="25">
        <v>0</v>
      </c>
    </row>
    <row r="26" spans="1:3" x14ac:dyDescent="0.25">
      <c r="A26" s="24"/>
      <c r="B26" s="35" t="s">
        <v>86</v>
      </c>
      <c r="C26" s="36">
        <v>1</v>
      </c>
    </row>
    <row r="27" spans="1:3" x14ac:dyDescent="0.25">
      <c r="A27" s="37" t="s">
        <v>87</v>
      </c>
      <c r="B27" s="95">
        <f>IFERROR(B16*(VLOOKUP(B14,Hoja2!$G$1:$H$6,2,0)),16666)</f>
        <v>16666</v>
      </c>
      <c r="C27" s="95"/>
    </row>
    <row r="28" spans="1:3" ht="95.25" customHeight="1" x14ac:dyDescent="0.25">
      <c r="A28" s="38" t="s">
        <v>133</v>
      </c>
      <c r="B28" s="51"/>
      <c r="C28" s="5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134</v>
      </c>
    </row>
    <row r="2" spans="1:1" x14ac:dyDescent="0.25">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36</v>
      </c>
      <c r="B1" t="s">
        <v>135</v>
      </c>
      <c r="C1" s="8" t="s">
        <v>40</v>
      </c>
      <c r="D1" s="8" t="s">
        <v>44</v>
      </c>
      <c r="E1" s="3" t="s">
        <v>45</v>
      </c>
      <c r="F1" s="2" t="s">
        <v>77</v>
      </c>
      <c r="G1" s="2" t="s">
        <v>136</v>
      </c>
      <c r="H1" s="4">
        <v>0.7</v>
      </c>
      <c r="I1" t="s">
        <v>137</v>
      </c>
      <c r="J1" t="s">
        <v>138</v>
      </c>
      <c r="L1" t="s">
        <v>6</v>
      </c>
      <c r="N1" s="2" t="s">
        <v>139</v>
      </c>
    </row>
    <row r="2" spans="1:14" x14ac:dyDescent="0.25">
      <c r="A2" t="s">
        <v>140</v>
      </c>
      <c r="B2" t="s">
        <v>96</v>
      </c>
      <c r="C2" t="s">
        <v>141</v>
      </c>
      <c r="D2" s="2" t="s">
        <v>142</v>
      </c>
      <c r="E2" s="1" t="s">
        <v>143</v>
      </c>
      <c r="F2" s="2" t="s">
        <v>79</v>
      </c>
      <c r="G2" s="2" t="s">
        <v>144</v>
      </c>
      <c r="H2" s="4">
        <v>0.25</v>
      </c>
      <c r="I2" t="s">
        <v>145</v>
      </c>
      <c r="J2" t="s">
        <v>146</v>
      </c>
      <c r="L2" t="s">
        <v>147</v>
      </c>
      <c r="N2" s="2" t="s">
        <v>148</v>
      </c>
    </row>
    <row r="3" spans="1:14" x14ac:dyDescent="0.25">
      <c r="A3" t="s">
        <v>149</v>
      </c>
      <c r="C3" t="s">
        <v>150</v>
      </c>
      <c r="D3" s="2" t="s">
        <v>151</v>
      </c>
      <c r="E3" s="1" t="s">
        <v>152</v>
      </c>
      <c r="F3" s="2" t="s">
        <v>153</v>
      </c>
      <c r="G3" s="2" t="s">
        <v>154</v>
      </c>
      <c r="H3" s="4">
        <v>0.55000000000000004</v>
      </c>
      <c r="I3" t="s">
        <v>155</v>
      </c>
      <c r="J3" t="s">
        <v>156</v>
      </c>
      <c r="N3" s="2" t="s">
        <v>79</v>
      </c>
    </row>
    <row r="4" spans="1:14" x14ac:dyDescent="0.25">
      <c r="A4" t="s">
        <v>157</v>
      </c>
      <c r="C4" t="s">
        <v>158</v>
      </c>
      <c r="E4" s="1" t="s">
        <v>159</v>
      </c>
      <c r="G4" s="2" t="s">
        <v>160</v>
      </c>
      <c r="H4" s="4">
        <v>0.15</v>
      </c>
      <c r="I4" t="s">
        <v>161</v>
      </c>
      <c r="J4" t="s">
        <v>162</v>
      </c>
      <c r="N4" s="2"/>
    </row>
    <row r="5" spans="1:14" x14ac:dyDescent="0.25">
      <c r="A5" t="s">
        <v>163</v>
      </c>
      <c r="E5" s="1" t="s">
        <v>164</v>
      </c>
      <c r="G5" s="2" t="s">
        <v>165</v>
      </c>
      <c r="H5" s="4">
        <v>0.7</v>
      </c>
      <c r="I5" t="s">
        <v>166</v>
      </c>
      <c r="J5" t="s">
        <v>167</v>
      </c>
      <c r="N5" s="2"/>
    </row>
    <row r="6" spans="1:14" x14ac:dyDescent="0.25">
      <c r="E6" s="1" t="s">
        <v>168</v>
      </c>
      <c r="G6" s="2" t="s">
        <v>169</v>
      </c>
      <c r="H6" s="4">
        <v>0.3</v>
      </c>
      <c r="J6" t="s">
        <v>170</v>
      </c>
      <c r="N6" s="2"/>
    </row>
    <row r="7" spans="1:14" x14ac:dyDescent="0.25">
      <c r="E7" s="1" t="s">
        <v>171</v>
      </c>
      <c r="G7" s="2" t="s">
        <v>79</v>
      </c>
      <c r="N7" s="2" t="s">
        <v>79</v>
      </c>
    </row>
    <row r="8" spans="1:14" x14ac:dyDescent="0.25">
      <c r="E8" s="1" t="s">
        <v>172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89E017-DF9E-4D7A-9036-DAED46F48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2025-03-11T02:52:50Z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MSIP_Label_defa4170-0d19-0005-0004-bc88714345d2_Enabled">
    <vt:lpwstr>true</vt:lpwstr>
  </property>
  <property fmtid="{D5CDD505-2E9C-101B-9397-08002B2CF9AE}" pid="33" name="MSIP_Label_defa4170-0d19-0005-0004-bc88714345d2_SetDate">
    <vt:lpwstr>2025-03-10T20:16:04Z</vt:lpwstr>
  </property>
  <property fmtid="{D5CDD505-2E9C-101B-9397-08002B2CF9AE}" pid="34" name="MSIP_Label_defa4170-0d19-0005-0004-bc88714345d2_Method">
    <vt:lpwstr>Standard</vt:lpwstr>
  </property>
  <property fmtid="{D5CDD505-2E9C-101B-9397-08002B2CF9AE}" pid="35" name="MSIP_Label_defa4170-0d19-0005-0004-bc88714345d2_Name">
    <vt:lpwstr>defa4170-0d19-0005-0004-bc88714345d2</vt:lpwstr>
  </property>
  <property fmtid="{D5CDD505-2E9C-101B-9397-08002B2CF9AE}" pid="36" name="MSIP_Label_defa4170-0d19-0005-0004-bc88714345d2_SiteId">
    <vt:lpwstr>3bfb38a9-80c7-46ae-96ba-0ba74714d0ce</vt:lpwstr>
  </property>
  <property fmtid="{D5CDD505-2E9C-101B-9397-08002B2CF9AE}" pid="37" name="MSIP_Label_defa4170-0d19-0005-0004-bc88714345d2_ActionId">
    <vt:lpwstr>92e34963-ec2d-4d6a-b90a-c5d0601e09b9</vt:lpwstr>
  </property>
  <property fmtid="{D5CDD505-2E9C-101B-9397-08002B2CF9AE}" pid="38" name="MSIP_Label_defa4170-0d19-0005-0004-bc88714345d2_ContentBits">
    <vt:lpwstr>0</vt:lpwstr>
  </property>
  <property fmtid="{D5CDD505-2E9C-101B-9397-08002B2CF9AE}" pid="39" name="MSIP_Label_defa4170-0d19-0005-0004-bc88714345d2_Tag">
    <vt:lpwstr>10, 3, 0, 1</vt:lpwstr>
  </property>
</Properties>
</file>