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C:\Users\ce02698\Downloads\"/>
    </mc:Choice>
  </mc:AlternateContent>
  <xr:revisionPtr revIDLastSave="0" documentId="13_ncr:1_{7E248EAD-6695-4254-A41C-8F02474FC6AA}" xr6:coauthVersionLast="47" xr6:coauthVersionMax="47" xr10:uidLastSave="{00000000-0000-0000-0000-000000000000}"/>
  <bookViews>
    <workbookView xWindow="-110" yWindow="-110" windowWidth="19420" windowHeight="10300" activeTab="1" xr2:uid="{00000000-000D-0000-FFFF-FFFF00000000}"/>
  </bookViews>
  <sheets>
    <sheet name="GENERALES NOTA 322" sheetId="5" r:id="rId1"/>
    <sheet name="GENERALES NOTA 321" sheetId="10" r:id="rId2"/>
    <sheet name="GENERALES  NOTA 324 -478" sheetId="11" r:id="rId3"/>
    <sheet name="GENERALES NOTA 325" sheetId="14" r:id="rId4"/>
    <sheet name="CONCEPTO DE CONCILIACIÓN 330 " sheetId="17" r:id="rId5"/>
    <sheet name="CAMBIO DE CONTINGENCIA 423" sheetId="18" r:id="rId6"/>
    <sheet name="Hoja1" sheetId="15" state="hidden" r:id="rId7"/>
    <sheet name="Hoja2" sheetId="6" state="hidden" r:id="rId8"/>
  </sheets>
  <externalReferences>
    <externalReference r:id="rId9"/>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5" i="5" l="1"/>
  <c r="C21" i="5"/>
  <c r="C20" i="5"/>
  <c r="C11" i="11" s="1"/>
  <c r="B8" i="11"/>
  <c r="B2" i="18"/>
  <c r="B2" i="17"/>
  <c r="B2" i="14"/>
  <c r="B16" i="18"/>
  <c r="B27" i="18" s="1"/>
  <c r="B8" i="18"/>
  <c r="H20" i="17"/>
  <c r="H22" i="17" s="1"/>
  <c r="H24" i="17" s="1"/>
  <c r="G20" i="17"/>
  <c r="G22" i="17" s="1"/>
  <c r="G24" i="17" s="1"/>
  <c r="F20" i="17"/>
  <c r="F22" i="17" s="1"/>
  <c r="F24" i="17" s="1"/>
  <c r="E20" i="17"/>
  <c r="E22" i="17" s="1"/>
  <c r="E24" i="17" s="1"/>
  <c r="D20" i="17"/>
  <c r="D22" i="17" s="1"/>
  <c r="D24" i="17" s="1"/>
  <c r="H19" i="17"/>
  <c r="H21" i="17" s="1"/>
  <c r="H23" i="17" s="1"/>
  <c r="G19" i="17"/>
  <c r="G21" i="17" s="1"/>
  <c r="G23" i="17" s="1"/>
  <c r="F19" i="17"/>
  <c r="F21" i="17" s="1"/>
  <c r="F23" i="17" s="1"/>
  <c r="E19" i="17"/>
  <c r="E21" i="17" s="1"/>
  <c r="E23" i="17" s="1"/>
  <c r="D19" i="17"/>
  <c r="D21" i="17" s="1"/>
  <c r="D23" i="17" s="1"/>
  <c r="B2" i="11"/>
  <c r="D34" i="5"/>
  <c r="D35" i="5"/>
  <c r="B8" i="17"/>
  <c r="B7" i="18"/>
  <c r="B6" i="18"/>
  <c r="B5" i="18"/>
  <c r="B4" i="18"/>
  <c r="B3" i="18"/>
  <c r="B7" i="17"/>
  <c r="B6" i="17"/>
  <c r="B5" i="17"/>
  <c r="B4" i="17"/>
  <c r="B3" i="17"/>
  <c r="B17" i="11"/>
  <c r="C10" i="11"/>
  <c r="B7" i="10"/>
  <c r="B7" i="11" s="1"/>
  <c r="B7" i="14"/>
  <c r="B6" i="14"/>
  <c r="B5" i="14"/>
  <c r="B4" i="14"/>
  <c r="B3" i="14"/>
  <c r="B4" i="10"/>
  <c r="B4" i="11" s="1"/>
  <c r="B5" i="10"/>
  <c r="B5" i="11" s="1"/>
  <c r="B6" i="10"/>
  <c r="B6" i="11" s="1"/>
  <c r="B3" i="10"/>
  <c r="B3" i="11" s="1"/>
  <c r="B28" i="11" l="1"/>
  <c r="B9" i="17"/>
</calcChain>
</file>

<file path=xl/sharedStrings.xml><?xml version="1.0" encoding="utf-8"?>
<sst xmlns="http://schemas.openxmlformats.org/spreadsheetml/2006/main" count="314" uniqueCount="209">
  <si>
    <t>SOLICITUD DE ANTECEDENTES -ABOGADO EXTERNO-</t>
  </si>
  <si>
    <t>RADICADO(23 DIGITOS)</t>
  </si>
  <si>
    <t>JUZGADO</t>
  </si>
  <si>
    <t>DEMANDADO</t>
  </si>
  <si>
    <t xml:space="preserve">DEMANDANTE </t>
  </si>
  <si>
    <t>TIPO DE VINCULACION COMPAÑÍA</t>
  </si>
  <si>
    <t>LLAMADA EN GARANTIA</t>
  </si>
  <si>
    <t>NOMBRE DE LESIONADO O MUERTO (S)</t>
  </si>
  <si>
    <t>FECHA DE LOS HECHOS</t>
  </si>
  <si>
    <t>FECHA DE SOLICITUD AUDIENCIA PREJUDICIAL</t>
  </si>
  <si>
    <t>FECHA DE AUDIENCIA PREJUDICIAL</t>
  </si>
  <si>
    <t>AMPARO A AFECTAR</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</si>
  <si>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</si>
  <si>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VALOR DE LAS PRETENSIONES TOTALES DE LA DEMANDA (EN PESOS NO EN SMMLV)</t>
  </si>
  <si>
    <t>PERJUICIOS RECLAMADOS  (EN PESOS NO EN SMMLV)</t>
  </si>
  <si>
    <t>Patrimoniales</t>
  </si>
  <si>
    <t>Lucro Cesante</t>
  </si>
  <si>
    <t>Daño Emergente</t>
  </si>
  <si>
    <t>Extrapatrimoniales</t>
  </si>
  <si>
    <t>DAÑOS MATERIALES</t>
  </si>
  <si>
    <t>ASEGURADO</t>
  </si>
  <si>
    <t>NIT ASEGURADO</t>
  </si>
  <si>
    <t xml:space="preserve">NO. PÓLIZA VINCULADA (LAS QUE SE NECESITE SOLICITAR). </t>
  </si>
  <si>
    <t>FECHA DE ASIGNACIÓN</t>
  </si>
  <si>
    <t>FECHA DE NOTIFICACIÓN</t>
  </si>
  <si>
    <t xml:space="preserve">FECHA DE CONTESTACION </t>
  </si>
  <si>
    <t>REMISION DE ANTECEDENTES - ABOGADO INTERNO-</t>
  </si>
  <si>
    <t>SINIESTRO - APLICATIVO</t>
  </si>
  <si>
    <t>Radicado(23 digitos)</t>
  </si>
  <si>
    <t>Juzgado</t>
  </si>
  <si>
    <t>Demandado</t>
  </si>
  <si>
    <t xml:space="preserve">Demandante </t>
  </si>
  <si>
    <t>Tipo de vinculacion compañía</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</si>
  <si>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</si>
  <si>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</si>
  <si>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</si>
  <si>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</si>
  <si>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</si>
  <si>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</si>
  <si>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</si>
  <si>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</si>
  <si>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</si>
  <si>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</si>
  <si>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</si>
  <si>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</si>
  <si>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</si>
  <si>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</si>
  <si>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</si>
  <si>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</si>
  <si>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</si>
  <si>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</si>
  <si>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</si>
  <si>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COMENTARIOS CLASIFICACIÓN Y VALOR CONTINGENCIA</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</si>
  <si>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</si>
  <si>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</si>
  <si>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</si>
  <si>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</si>
  <si>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</si>
  <si>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</si>
  <si>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</si>
  <si>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</si>
  <si>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</si>
  <si>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</si>
  <si>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</si>
  <si>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</si>
  <si>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</si>
  <si>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</si>
  <si>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</si>
  <si>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</si>
  <si>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</si>
  <si>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</si>
  <si>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</si>
  <si>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</si>
  <si>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Valor de las pretensiones totales de la demanda (en pesos no en SMMLV)</t>
  </si>
  <si>
    <t>Perjuicios reclamados  (en pesos no en SMMLV)</t>
  </si>
  <si>
    <t>Daño moral</t>
  </si>
  <si>
    <t>Daño a la salud</t>
  </si>
  <si>
    <t>PROBABLE</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</si>
  <si>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</si>
  <si>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</si>
  <si>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</si>
  <si>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</si>
  <si>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</si>
  <si>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</si>
  <si>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</si>
  <si>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</si>
  <si>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</si>
  <si>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</si>
  <si>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</si>
  <si>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Defensa de la Aseguradora: (Enumerar y enunciar las excepciones propuestas demanda y/o llamamiento )</t>
  </si>
  <si>
    <t>ANTIFRAUDE</t>
  </si>
  <si>
    <t>Validar si en proceso se presentan alguna de las siguientes situaciones :</t>
  </si>
  <si>
    <t>Descripción</t>
  </si>
  <si>
    <t>SI / NO</t>
  </si>
  <si>
    <t xml:space="preserve">En caso de ser afirmativo, explicar: </t>
  </si>
  <si>
    <r>
      <rPr>
        <b/>
        <sz val="10"/>
        <color theme="1"/>
        <rFont val="Century Gothic"/>
        <family val="2"/>
      </rPr>
      <t>PJ</t>
    </r>
    <r>
      <rPr>
        <sz val="10"/>
        <color theme="1"/>
        <rFont val="Century Gothic"/>
        <family val="2"/>
      </rPr>
      <t xml:space="preserve"> - Exageración pretensiones materiales (lucro cesante y daño emergente).</t>
    </r>
  </si>
  <si>
    <t>NO</t>
  </si>
  <si>
    <t>Diferencia entre el lucro cesante y daño emergente pretendidos por los demandantes en el proceso judicial Vs tasacion objetivada.</t>
  </si>
  <si>
    <r>
      <rPr>
        <b/>
        <sz val="10"/>
        <color theme="1"/>
        <rFont val="Century Gothic"/>
        <family val="2"/>
      </rPr>
      <t xml:space="preserve">PJ </t>
    </r>
    <r>
      <rPr>
        <sz val="10"/>
        <color theme="1"/>
        <rFont val="Century Gothic"/>
        <family val="2"/>
      </rPr>
      <t>- Lesiones/circunstancias sin relación o inconsistentes con los hechos demandados.</t>
    </r>
  </si>
  <si>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</si>
  <si>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r>
      <rPr>
        <b/>
        <sz val="10"/>
        <color theme="1"/>
        <rFont val="Century Gothic"/>
        <family val="2"/>
      </rPr>
      <t xml:space="preserve">PJ </t>
    </r>
    <r>
      <rPr>
        <sz val="10"/>
        <color theme="1"/>
        <rFont val="Century Gothic"/>
        <family val="2"/>
      </rPr>
      <t>- Soportes de asegurados/terceros demandantes adulterados.</t>
    </r>
  </si>
  <si>
    <t>Documentos falsos aportados como pruabas; Vehículos con daños severos y no reportan lesionados; Médico de terceros (especializado), también está involucrado en otros diagnósticos;  ITP Irregularidad en el proceso de calificación; Diagnósticos médicos sin el debido sustento.</t>
  </si>
  <si>
    <r>
      <rPr>
        <b/>
        <sz val="10"/>
        <color theme="1"/>
        <rFont val="Century Gothic"/>
        <family val="2"/>
      </rPr>
      <t xml:space="preserve">PJ </t>
    </r>
    <r>
      <rPr>
        <sz val="10"/>
        <color theme="1"/>
        <rFont val="Century Gothic"/>
        <family val="2"/>
      </rPr>
      <t>- Demandantes involucrados en otros siniestros y procesos judiciales.</t>
    </r>
  </si>
  <si>
    <t xml:space="preserve">Procesos judiciales llevados a cabo en distintas ciudades con los mismos demandantes. </t>
  </si>
  <si>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</si>
  <si>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</si>
  <si>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t xml:space="preserve">Demandantes con vínculos consanguineos, de afinidad y/o amistad con el asegurado. </t>
  </si>
  <si>
    <r>
      <rPr>
        <b/>
        <sz val="10"/>
        <color theme="1"/>
        <rFont val="Century Gothic"/>
        <family val="2"/>
      </rPr>
      <t xml:space="preserve">PJ </t>
    </r>
    <r>
      <rPr>
        <sz val="10"/>
        <color theme="1"/>
        <rFont val="Century Gothic"/>
        <family val="2"/>
      </rPr>
      <t>- Sumas elevadas aseguradas con respecto a la ocupación desarrollada del asegurado.</t>
    </r>
  </si>
  <si>
    <t xml:space="preserve">Prima contratada alta comparada con los ingresos reales del asegurado; Valor del aseguro excesivo o con valor que supera lo devegado por el asegurado. </t>
  </si>
  <si>
    <r>
      <rPr>
        <b/>
        <sz val="10"/>
        <color theme="1"/>
        <rFont val="Century Gothic"/>
        <family val="2"/>
      </rPr>
      <t xml:space="preserve">PJ </t>
    </r>
    <r>
      <rPr>
        <sz val="10"/>
        <color theme="1"/>
        <rFont val="Century Gothic"/>
        <family val="2"/>
      </rPr>
      <t>- Reticencia</t>
    </r>
  </si>
  <si>
    <t>Lesiones y/o afectaciones del asegurado preexistentes.</t>
  </si>
  <si>
    <r>
      <rPr>
        <b/>
        <sz val="10"/>
        <color theme="1"/>
        <rFont val="Century Gothic"/>
        <family val="2"/>
      </rPr>
      <t>PJ</t>
    </r>
    <r>
      <rPr>
        <sz val="10"/>
        <color theme="1"/>
        <rFont val="Century Gothic"/>
        <family val="2"/>
      </rPr>
      <t xml:space="preserve"> - Reclamaciones presentadas durante la misma vigencia de la póliza por cisrcunsatancias similares. </t>
    </r>
  </si>
  <si>
    <t xml:space="preserve"> Múltiples reclamos por la misma pérdida y similar.</t>
  </si>
  <si>
    <r>
      <rPr>
        <b/>
        <sz val="10"/>
        <color theme="1"/>
        <rFont val="Century Gothic"/>
        <family val="2"/>
      </rPr>
      <t>PJ</t>
    </r>
    <r>
      <rPr>
        <sz val="10"/>
        <color theme="1"/>
        <rFont val="Century Gothic"/>
        <family val="2"/>
      </rPr>
      <t xml:space="preserve"> - El asegurado tiene más de un seguro de vida en la misma o con otras compañías.</t>
    </r>
  </si>
  <si>
    <t>Múltiples aseguramientos del mismo tipo.</t>
  </si>
  <si>
    <t>INFORME ABOGADO INTERNO</t>
  </si>
  <si>
    <t>CONTINGENCIA</t>
  </si>
  <si>
    <t>RESERVA 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</si>
  <si>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</si>
  <si>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</si>
  <si>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</si>
  <si>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</si>
  <si>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</si>
  <si>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CONCEPTO DE CONCILIACIÓN 330 </t>
  </si>
  <si>
    <t xml:space="preserve">SUMA SOLICITADA </t>
  </si>
  <si>
    <t>COMENTARIOS ABOGADO EXTERNO</t>
  </si>
  <si>
    <t>AUTORIZACIÓN COMPAÑÍA SUMA</t>
  </si>
  <si>
    <t xml:space="preserve">AUTORIZACIÓN COMPAÑÍA COMENTARIOS </t>
  </si>
  <si>
    <t>CAMBIO CONTINGENCIA PJ</t>
  </si>
  <si>
    <t xml:space="preserve">CONTINGENCIA ACTUAL </t>
  </si>
  <si>
    <t xml:space="preserve">CAMBIO DE CONTINGENCIA </t>
  </si>
  <si>
    <t xml:space="preserve">COMENTARIOS CAMBIO DE CONTINGENCIA </t>
  </si>
  <si>
    <t xml:space="preserve">ACTUALIZACION DE CONTINGENCIA  </t>
  </si>
  <si>
    <t>COMENTARIO Y MOTIVO DE ACTUALIZACIÓN DE CONTINGENCIA</t>
  </si>
  <si>
    <t xml:space="preserve">SI </t>
  </si>
  <si>
    <t>SI</t>
  </si>
  <si>
    <t>PROBABLE GENERALES</t>
  </si>
  <si>
    <t xml:space="preserve">Situcion Laboral </t>
  </si>
  <si>
    <t>Acompañante motorista</t>
  </si>
  <si>
    <t xml:space="preserve">PROBABLE </t>
  </si>
  <si>
    <t>OCURRENCIA</t>
  </si>
  <si>
    <t>CEDIDO</t>
  </si>
  <si>
    <t>FACULTATIVO</t>
  </si>
  <si>
    <t xml:space="preserve">Objetado por la Compañía </t>
  </si>
  <si>
    <t>EVENTUAL GENERALES</t>
  </si>
  <si>
    <t xml:space="preserve">Ocupado-trabajador cuenta ajena </t>
  </si>
  <si>
    <t xml:space="preserve">Ciclista </t>
  </si>
  <si>
    <t>DEMANDA DIRECTA</t>
  </si>
  <si>
    <t xml:space="preserve">EVENTUAL </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</si>
  <si>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</si>
  <si>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</si>
  <si>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</si>
  <si>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</si>
  <si>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</si>
  <si>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</si>
  <si>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</si>
  <si>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</si>
  <si>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</si>
  <si>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</si>
  <si>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</si>
  <si>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</si>
  <si>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</si>
  <si>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</si>
  <si>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</si>
  <si>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</si>
  <si>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</si>
  <si>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</si>
  <si>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</si>
  <si>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</si>
  <si>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</si>
  <si>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</si>
  <si>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</si>
  <si>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</si>
  <si>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 xml:space="preserve">11001310300220190026300 </t>
  </si>
  <si>
    <t>JUZGADO SEGUNDO (2°) CIVIL DEL CIRCUITO DE BOGOTÁ</t>
  </si>
  <si>
    <t xml:space="preserve">HOSPITAL UNIVERSITARIO SAN IGNACIO
CINDY ANDREA DÍAZ BECERRA
JOSÉ FERNANDO PARRA CÓRDOBA
FAMISANAR EPS. </t>
  </si>
  <si>
    <t xml:space="preserve">HÉCTOR LIZARAZO JIMÉNEZ (COMPAÑERO PERMANENTE)
HÉCTOR ANDRÉS MORALES LIZARAZO (NIETO)
HÉCTOR JAVIER LIZARAZO JIMÉNEZ (HIJO) 29/12/1982
ISABELLA MORALES VILLARRAGA (BISNIETA)
LUZ DARY LIZARAZO JIMÉNEZ (HIJA) 18/12/1973
LUZ YASMÍN LIZARAZO JIMÉNEZ (HIJA) 05/11/1972
PAULA VALENTINA LIZARAZO GARCÍA (NIETA)
SAMUEL ENRIQUE CÁRDENAS LIZARAZO (NIETO) </t>
  </si>
  <si>
    <t>Marina Jimenez Rozo</t>
  </si>
  <si>
    <t>9 de junio de 2017</t>
  </si>
  <si>
    <t>19 de octubre de 2018</t>
  </si>
  <si>
    <t>9 de agosto de 2018</t>
  </si>
  <si>
    <t>RC PROFESIONAL</t>
  </si>
  <si>
    <t>PONTIFICIA UNIVERSIDAD JAVERIANA</t>
  </si>
  <si>
    <t>5 de sepembre de 2022</t>
  </si>
  <si>
    <t>11 de febrero de 2025</t>
  </si>
  <si>
    <t>13 de marzo de 2025</t>
  </si>
  <si>
    <t xml:space="preserve">daño moral </t>
  </si>
  <si>
    <t>daño emergente</t>
  </si>
  <si>
    <t>860013720-1</t>
  </si>
  <si>
    <t>1. El día 7 junio del 2017 la señora MARINA JIMENEZ ROZO (Q.P.D.) a las 11 am consultó a urgencias al Hospital Universitario San Ignacio por presentar un cuadro de piel y ojos de color amarillo. En horas de la noche el médico de turno le informó a la hija de la paciente que aquella tenía las plaquetas bajas y se le había subido la bilirrubina, por lo que se descartaría un cuadro de cálculos o afección de vesícula. Al día siguiente, el médico indica que iniciarían suministro de corticoides pero que si no funcionaba le harían una biopsia de la medula porque la enfermedad podría ser síndrome de Evans y anemia hemolítica.
2. El día 09 de junio del 2017 sobre las 3:00 a.m., la señora MARINA JIMENEZ ROZO tuvo una pérdida de conciencia y cayó al suelo donde recibió un golpe que según los demandantes agravó su estado de salud. Así las cosas, fue llevada para toma de un TAC cerebral por sospecha de ACV, según la historia clínica se activó protocolo de ACV pero la paciente presentaba alto riesgo de sangrado post trombólisis por lo que no se realizó. Posteriormente presentó paro cardiorespiratorio sin respuesta positiva a la reanimación, declarando su muerte a las 7:26 am.</t>
  </si>
  <si>
    <t>RADICADO (23 DÍGITOS)</t>
  </si>
  <si>
    <t>DEMANDANTE</t>
  </si>
  <si>
    <t>TIPO DE VINCULACIÓN COMPAÑÍA</t>
  </si>
  <si>
    <r>
      <t xml:space="preserve">SINIESTRO </t>
    </r>
    <r>
      <rPr>
        <sz val="11"/>
        <color theme="1"/>
        <rFont val="Calibri"/>
        <family val="2"/>
        <scheme val="minor"/>
      </rPr>
      <t>72054901</t>
    </r>
    <r>
      <rPr>
        <b/>
        <sz val="11"/>
        <color theme="1"/>
        <rFont val="Calibri"/>
        <family val="2"/>
        <scheme val="minor"/>
      </rPr>
      <t xml:space="preserve"> - APLICATIVO </t>
    </r>
    <r>
      <rPr>
        <sz val="11"/>
        <color theme="1"/>
        <rFont val="Calibri"/>
        <family val="2"/>
        <scheme val="minor"/>
      </rPr>
      <t>214557</t>
    </r>
  </si>
  <si>
    <t>22267044 / 0.</t>
  </si>
  <si>
    <t>R.C. Profesional.</t>
  </si>
  <si>
    <t>Del valor total asegurado  ($5.000.000.000), se encuentran disponibles $4.777.346.071, ya que se han efectuado pagos con cargo al seguro vinculado, los cuales ascienden a  $222.653.929.</t>
  </si>
  <si>
    <t>N/A</t>
  </si>
  <si>
    <r>
      <t xml:space="preserve">X - </t>
    </r>
    <r>
      <rPr>
        <b/>
        <u/>
        <sz val="11"/>
        <color theme="1"/>
        <rFont val="Calibri"/>
        <family val="2"/>
        <scheme val="minor"/>
      </rPr>
      <t xml:space="preserve"> R.C. Profesional:</t>
    </r>
    <r>
      <rPr>
        <sz val="11"/>
        <color theme="1"/>
        <rFont val="Calibri"/>
        <family val="2"/>
        <scheme val="minor"/>
      </rPr>
      <t xml:space="preserve"> Indemnizar los perjuicios que cause el asegurado con motivo de determinada responsabilidad civil profesional en que incurra con relación a terceros, de acuerdo con la ley a consecuencia de un servicio médico, quirúrgico, dental, de enfermería, laboratorio, o asimilados, prestado dentro de los predios asegurados.</t>
    </r>
  </si>
  <si>
    <t>• Prescripción de las acciones derivadas del contrato de seguros.</t>
  </si>
  <si>
    <t>• Existencia de coaseguro.</t>
  </si>
  <si>
    <t>• Aplicación de la limitación de responsabilidad por razón del deducible a cargo del asegurado.</t>
  </si>
  <si>
    <r>
      <t xml:space="preserve">X -  </t>
    </r>
    <r>
      <rPr>
        <b/>
        <u/>
        <sz val="11"/>
        <color theme="1"/>
        <rFont val="Calibri"/>
        <family val="2"/>
        <scheme val="minor"/>
      </rPr>
      <t xml:space="preserve">R.C. Profesional: </t>
    </r>
    <r>
      <rPr>
        <sz val="11"/>
        <color theme="1"/>
        <rFont val="Calibri"/>
        <family val="2"/>
        <scheme val="minor"/>
      </rPr>
      <t>$5.000.000.000.</t>
    </r>
  </si>
  <si>
    <t xml:space="preserve">• Disminución de la suma asegurada por pago de indemnizaciones con cargo a la PÓLIZA DE RESPONSABILIDAD CIVIL - Profesional Clínicas y Hospitales Responsabilidad  No. 022267044 / 0.
</t>
  </si>
  <si>
    <t>X - Del valor total asegurado  ($5.000.000.000), se encuentran disponibles $4.777.346.071, ya que se han efectuado pagos con cargo al seguro vinculado, los cuales ascienden a  $222.653.929.</t>
  </si>
  <si>
    <t>X - Ya pasaron más de dos (2) años desde cuando la víctima le formuló petición extrajudicial al asegurado y desde que se interrumpó el término prescriptivo.</t>
  </si>
  <si>
    <t>5%  sobre  el  valor  de  la  pérdida - Mínimo $55.000.00.</t>
  </si>
  <si>
    <t>X - 5%  sobre  el  valor  de  la  pérdida - Mínimo $55.000.00.</t>
  </si>
  <si>
    <t>Desde el 01/04/2018 hasta el 30/04/2019.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</si>
</sst>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 #,##0_-;\-&quot;$&quot;\ * #,##0_-;_-&quot;$&quot;\ * &quot;-&quot;_-;_-@_-"/>
    <numFmt numFmtId="44" formatCode="_-&quot;$&quot;\ * #,##0.00_-;\-&quot;$&quot;\ * #,##0.00_-;_-&quot;$&quot;\ * &quot;-&quot;??_-;_-@_-"/>
    <numFmt numFmtId="164" formatCode="_-&quot;$&quot;\ * #,##0_-;\-&quot;$&quot;\ * #,##0_-;_-&quot;$&quot;\ * &quot;-&quot;??_-;_-@_-"/>
    <numFmt numFmtId="165" formatCode="&quot;$&quot;\ #,##0"/>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b/>
      <sz val="20"/>
      <color theme="0"/>
      <name val="Calibri"/>
      <family val="2"/>
      <scheme val="minor"/>
    </font>
    <font>
      <b/>
      <sz val="10"/>
      <color theme="0"/>
      <name val="Century Gothic"/>
      <family val="2"/>
    </font>
    <font>
      <sz val="10"/>
      <color theme="1"/>
      <name val="Century Gothic"/>
      <family val="2"/>
    </font>
    <font>
      <b/>
      <sz val="10"/>
      <color theme="1"/>
      <name val="Century Gothic"/>
      <family val="2"/>
    </font>
    <font>
      <sz val="10"/>
      <name val="Calibri"/>
      <family val="2"/>
      <scheme val="minor"/>
    </font>
    <font>
      <b/>
      <u/>
      <sz val="11"/>
      <color theme="1"/>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112">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0" fillId="0" borderId="1"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2" fillId="0" borderId="2" xfId="0" applyFont="1" applyBorder="1" applyAlignment="1">
      <alignment horizontal="justify" vertical="top"/>
    </xf>
    <xf numFmtId="0" fontId="8" fillId="8" borderId="9" xfId="0" applyFont="1" applyFill="1" applyBorder="1" applyAlignment="1">
      <alignment horizontal="center" vertical="center" wrapText="1"/>
    </xf>
    <xf numFmtId="0" fontId="8" fillId="8" borderId="10" xfId="0" applyFont="1" applyFill="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xf>
    <xf numFmtId="0" fontId="9" fillId="0" borderId="1" xfId="0" applyFont="1" applyBorder="1" applyAlignment="1">
      <alignment horizontal="left" vertical="center"/>
    </xf>
    <xf numFmtId="0" fontId="0" fillId="0" borderId="9" xfId="0" applyBorder="1" applyAlignment="1" applyProtection="1">
      <alignment horizontal="justify" vertical="top"/>
      <protection locked="0"/>
    </xf>
    <xf numFmtId="9" fontId="0" fillId="0" borderId="9" xfId="2" applyFont="1" applyBorder="1" applyAlignment="1" applyProtection="1">
      <alignment horizontal="center" vertical="top"/>
      <protection locked="0"/>
    </xf>
    <xf numFmtId="0" fontId="5" fillId="2" borderId="1" xfId="0" applyFont="1" applyFill="1" applyBorder="1" applyAlignment="1">
      <alignment horizontal="justify" vertical="top"/>
    </xf>
    <xf numFmtId="0" fontId="4" fillId="2" borderId="1" xfId="0" applyFont="1" applyFill="1" applyBorder="1" applyAlignment="1">
      <alignment horizontal="justify" vertical="center"/>
    </xf>
    <xf numFmtId="42" fontId="0" fillId="0" borderId="0" xfId="1" applyFont="1" applyAlignment="1">
      <alignment horizontal="justify" vertical="top"/>
    </xf>
    <xf numFmtId="0" fontId="0" fillId="0" borderId="2" xfId="0" applyBorder="1" applyAlignment="1">
      <alignment horizontal="justify" vertical="top" wrapText="1"/>
    </xf>
    <xf numFmtId="0" fontId="0" fillId="0" borderId="3" xfId="0" applyBorder="1" applyAlignment="1">
      <alignment horizontal="justify" vertical="top" wrapText="1"/>
    </xf>
    <xf numFmtId="0" fontId="7" fillId="2" borderId="0" xfId="0" applyFont="1" applyFill="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1"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0" fontId="0" fillId="0" borderId="1" xfId="0" applyBorder="1" applyAlignment="1">
      <alignment horizontal="justify" vertical="top" wrapText="1"/>
    </xf>
    <xf numFmtId="0" fontId="0" fillId="7" borderId="1" xfId="0" applyFill="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7" fillId="2" borderId="4" xfId="0" applyFont="1" applyFill="1" applyBorder="1" applyAlignment="1">
      <alignment horizontal="center" vertical="top"/>
    </xf>
    <xf numFmtId="0" fontId="0" fillId="0" borderId="3" xfId="0" applyBorder="1" applyAlignment="1">
      <alignment horizontal="center" vertical="top"/>
    </xf>
    <xf numFmtId="0" fontId="0" fillId="0" borderId="2" xfId="0" applyBorder="1" applyAlignment="1">
      <alignment horizontal="center" vertical="top"/>
    </xf>
    <xf numFmtId="0" fontId="4" fillId="6" borderId="4" xfId="0" applyFont="1" applyFill="1" applyBorder="1" applyAlignment="1">
      <alignment horizontal="justify"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2" xfId="0" applyBorder="1" applyAlignment="1" applyProtection="1">
      <alignment horizontal="justify" vertical="top"/>
      <protection locked="0"/>
    </xf>
    <xf numFmtId="0" fontId="0" fillId="0" borderId="11" xfId="0" applyBorder="1" applyAlignment="1" applyProtection="1">
      <alignment horizontal="justify" vertical="top"/>
      <protection locked="0"/>
    </xf>
    <xf numFmtId="0" fontId="7" fillId="2" borderId="11" xfId="0" applyFont="1" applyFill="1" applyBorder="1" applyAlignment="1" applyProtection="1">
      <alignment horizontal="center" vertical="top"/>
      <protection locked="0"/>
    </xf>
    <xf numFmtId="0" fontId="11" fillId="7" borderId="4" xfId="0" applyFont="1" applyFill="1"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7" borderId="5" xfId="0" applyFill="1" applyBorder="1" applyAlignment="1" applyProtection="1">
      <alignment horizontal="left" vertical="top" wrapText="1"/>
      <protection locked="0"/>
    </xf>
    <xf numFmtId="0" fontId="0" fillId="7"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1" xfId="0" applyBorder="1" applyAlignment="1" applyProtection="1">
      <alignment horizontal="justify" vertical="top" wrapText="1"/>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164" fontId="0" fillId="5" borderId="1" xfId="3" applyNumberFormat="1" applyFont="1" applyFill="1" applyBorder="1" applyAlignment="1">
      <alignment horizontal="justify" vertical="top"/>
    </xf>
    <xf numFmtId="0" fontId="0" fillId="0" borderId="1" xfId="0" applyBorder="1" applyAlignment="1">
      <alignment horizontal="center" vertical="top" wrapText="1"/>
    </xf>
    <xf numFmtId="165" fontId="0" fillId="5" borderId="1" xfId="1" applyNumberFormat="1" applyFont="1" applyFill="1" applyBorder="1" applyAlignment="1">
      <alignment horizontal="justify" vertical="top"/>
    </xf>
    <xf numFmtId="165" fontId="0" fillId="5" borderId="1" xfId="3" applyNumberFormat="1" applyFont="1" applyFill="1" applyBorder="1" applyAlignment="1">
      <alignment horizontal="center"/>
    </xf>
    <xf numFmtId="0" fontId="0" fillId="5" borderId="1" xfId="0" applyFill="1" applyBorder="1" applyAlignment="1">
      <alignment horizontal="justify" vertical="top"/>
    </xf>
    <xf numFmtId="0" fontId="3" fillId="2" borderId="4" xfId="0" applyFont="1" applyFill="1" applyBorder="1" applyAlignment="1">
      <alignment horizontal="center" vertical="top"/>
    </xf>
    <xf numFmtId="42" fontId="0" fillId="5" borderId="1" xfId="1" applyFont="1" applyFill="1" applyBorder="1" applyAlignment="1">
      <alignment horizontal="center" vertical="top"/>
    </xf>
    <xf numFmtId="0" fontId="2" fillId="0" borderId="4" xfId="0" applyFont="1" applyBorder="1" applyAlignment="1">
      <alignment horizontal="center" vertical="top"/>
    </xf>
    <xf numFmtId="0" fontId="2" fillId="0" borderId="6" xfId="0" applyFont="1" applyBorder="1" applyAlignment="1">
      <alignment horizontal="center" vertical="top"/>
    </xf>
    <xf numFmtId="0" fontId="4" fillId="6" borderId="9" xfId="0" applyFont="1" applyFill="1" applyBorder="1" applyAlignment="1">
      <alignment horizontal="center" vertical="center"/>
    </xf>
    <xf numFmtId="0" fontId="4" fillId="6" borderId="10" xfId="0" applyFont="1" applyFill="1" applyBorder="1" applyAlignment="1">
      <alignment horizontal="center" vertical="center"/>
    </xf>
    <xf numFmtId="0" fontId="2" fillId="0" borderId="4" xfId="0" applyFont="1" applyBorder="1" applyAlignment="1">
      <alignment horizontal="justify" vertical="top"/>
    </xf>
    <xf numFmtId="0" fontId="2" fillId="0" borderId="0" xfId="0" applyFont="1"/>
    <xf numFmtId="0" fontId="4" fillId="6" borderId="1" xfId="0" applyFont="1" applyFill="1" applyBorder="1" applyAlignment="1">
      <alignment horizontal="center" vertical="center"/>
    </xf>
    <xf numFmtId="0" fontId="2" fillId="0" borderId="2" xfId="0" applyFont="1" applyBorder="1" applyAlignment="1">
      <alignment horizontal="left" vertical="top"/>
    </xf>
    <xf numFmtId="0" fontId="0" fillId="0" borderId="3" xfId="0" applyBorder="1" applyAlignment="1">
      <alignment horizontal="left" vertical="top"/>
    </xf>
    <xf numFmtId="0" fontId="0" fillId="0" borderId="2" xfId="0" applyBorder="1" applyAlignment="1">
      <alignment horizontal="left" vertical="top"/>
    </xf>
    <xf numFmtId="0" fontId="0" fillId="0" borderId="11" xfId="0" applyBorder="1" applyAlignment="1">
      <alignment horizontal="left" vertical="top"/>
    </xf>
    <xf numFmtId="165" fontId="0" fillId="0" borderId="1" xfId="0" applyNumberFormat="1" applyBorder="1" applyAlignment="1">
      <alignment horizontal="left" vertical="top" wrapText="1"/>
    </xf>
    <xf numFmtId="165" fontId="0" fillId="0" borderId="1" xfId="0" applyNumberFormat="1" applyBorder="1" applyAlignment="1">
      <alignment horizontal="left" vertical="center"/>
    </xf>
    <xf numFmtId="0" fontId="0" fillId="0" borderId="1" xfId="0" applyBorder="1" applyAlignment="1">
      <alignmen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cellXfs>
  <cellStyles count="4">
    <cellStyle name="Moneda" xfId="3"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D35"/>
  <sheetViews>
    <sheetView topLeftCell="A5" zoomScale="80" zoomScaleNormal="80" workbookViewId="0">
      <selection activeCell="B9" sqref="B9:C9"/>
    </sheetView>
  </sheetViews>
  <sheetFormatPr baseColWidth="10" defaultColWidth="0" defaultRowHeight="15" x14ac:dyDescent="0.25"/>
  <cols>
    <col min="1" max="1" width="70.7109375" style="7" customWidth="1"/>
    <col min="2" max="2" width="46.5703125" style="7" customWidth="1"/>
    <col min="3" max="3" width="75.140625" style="7" customWidth="1"/>
    <col min="4" max="16384" width="11.42578125" style="2" hidden="1"/>
  </cols>
  <sheetData>
    <row r="1" spans="1:3" ht="28.5" customHeight="1" x14ac:dyDescent="0.25">
      <c r="A1" s="42" t="s">
        <v>0</v>
      </c>
      <c r="B1" s="42"/>
      <c r="C1" s="42"/>
    </row>
    <row r="2" spans="1:3" x14ac:dyDescent="0.25">
      <c r="A2" s="5" t="s">
        <v>1</v>
      </c>
      <c r="B2" s="45" t="s">
        <v>173</v>
      </c>
      <c r="C2" s="46"/>
    </row>
    <row r="3" spans="1:3" x14ac:dyDescent="0.25">
      <c r="A3" s="5" t="s">
        <v>2</v>
      </c>
      <c r="B3" s="43" t="s">
        <v>174</v>
      </c>
      <c r="C3" s="44"/>
    </row>
    <row r="4" spans="1:3" x14ac:dyDescent="0.25">
      <c r="A4" s="5" t="s">
        <v>3</v>
      </c>
      <c r="B4" s="40" t="s">
        <v>175</v>
      </c>
      <c r="C4" s="44"/>
    </row>
    <row r="5" spans="1:3" ht="123.75" customHeight="1" x14ac:dyDescent="0.25">
      <c r="A5" s="5" t="s">
        <v>4</v>
      </c>
      <c r="B5" s="40" t="s">
        <v>176</v>
      </c>
      <c r="C5" s="44"/>
    </row>
    <row r="6" spans="1:3" x14ac:dyDescent="0.25">
      <c r="A6" s="5" t="s">
        <v>5</v>
      </c>
      <c r="B6" s="47" t="s">
        <v>6</v>
      </c>
      <c r="C6" s="47"/>
    </row>
    <row r="7" spans="1:3" x14ac:dyDescent="0.25">
      <c r="A7" s="5" t="s">
        <v>7</v>
      </c>
      <c r="B7" s="43" t="s">
        <v>177</v>
      </c>
      <c r="C7" s="44"/>
    </row>
    <row r="8" spans="1:3" x14ac:dyDescent="0.25">
      <c r="A8" s="5" t="s">
        <v>8</v>
      </c>
      <c r="B8" s="40" t="s">
        <v>178</v>
      </c>
      <c r="C8" s="41"/>
    </row>
    <row r="9" spans="1:3" x14ac:dyDescent="0.25">
      <c r="A9" s="5" t="s">
        <v>9</v>
      </c>
      <c r="B9" s="40" t="s">
        <v>180</v>
      </c>
      <c r="C9" s="41"/>
    </row>
    <row r="10" spans="1:3" x14ac:dyDescent="0.25">
      <c r="A10" s="5" t="s">
        <v>10</v>
      </c>
      <c r="B10" s="40" t="s">
        <v>179</v>
      </c>
      <c r="C10" s="41"/>
    </row>
    <row r="11" spans="1:3" ht="23.25" customHeight="1" x14ac:dyDescent="0.25">
      <c r="A11" s="5" t="s">
        <v>11</v>
      </c>
      <c r="B11" s="40" t="s">
        <v>181</v>
      </c>
      <c r="C11" s="41"/>
    </row>
    <row r="12" spans="1:3" x14ac:dyDescent="0.25">
      <c r="A12" s="49" t="s">
        <v>12</v>
      </c>
      <c r="B12" s="50" t="s">
        <v>189</v>
      </c>
      <c r="C12" s="47"/>
    </row>
    <row r="13" spans="1:3" ht="30" customHeight="1" x14ac:dyDescent="0.25">
      <c r="A13" s="49"/>
      <c r="B13" s="47"/>
      <c r="C13" s="47"/>
    </row>
    <row r="14" spans="1:3" ht="119.25" customHeight="1" x14ac:dyDescent="0.25">
      <c r="A14" s="49"/>
      <c r="B14" s="47"/>
      <c r="C14" s="47"/>
    </row>
    <row r="15" spans="1:3" x14ac:dyDescent="0.25">
      <c r="A15" s="5" t="s">
        <v>13</v>
      </c>
      <c r="B15" s="54">
        <f>SUM(C17,C20,C21,C22,C23)</f>
        <v>2847000000</v>
      </c>
      <c r="C15" s="55"/>
    </row>
    <row r="16" spans="1:3" ht="33.75" customHeight="1" x14ac:dyDescent="0.25">
      <c r="A16" s="56" t="s">
        <v>14</v>
      </c>
      <c r="B16" s="57" t="s">
        <v>15</v>
      </c>
      <c r="C16" s="57"/>
    </row>
    <row r="17" spans="1:3" ht="33.75" customHeight="1" x14ac:dyDescent="0.25">
      <c r="A17" s="56"/>
      <c r="B17" s="9" t="s">
        <v>16</v>
      </c>
      <c r="C17" s="6"/>
    </row>
    <row r="18" spans="1:3" ht="33.75" customHeight="1" x14ac:dyDescent="0.25">
      <c r="A18" s="56"/>
      <c r="B18" s="7" t="s">
        <v>187</v>
      </c>
    </row>
    <row r="19" spans="1:3" x14ac:dyDescent="0.25">
      <c r="A19" s="56"/>
      <c r="B19" s="58" t="s">
        <v>18</v>
      </c>
      <c r="C19" s="59"/>
    </row>
    <row r="20" spans="1:3" x14ac:dyDescent="0.25">
      <c r="A20" s="56"/>
      <c r="B20" s="9" t="s">
        <v>186</v>
      </c>
      <c r="C20" s="6">
        <f>(1600*1423500)</f>
        <v>2277600000</v>
      </c>
    </row>
    <row r="21" spans="1:3" x14ac:dyDescent="0.25">
      <c r="A21" s="56"/>
      <c r="C21" s="39">
        <f>(400*1423500)</f>
        <v>569400000</v>
      </c>
    </row>
    <row r="22" spans="1:3" x14ac:dyDescent="0.25">
      <c r="A22" s="56"/>
      <c r="B22" s="58" t="s">
        <v>19</v>
      </c>
      <c r="C22" s="59"/>
    </row>
    <row r="23" spans="1:3" x14ac:dyDescent="0.25">
      <c r="A23" s="56"/>
      <c r="B23" s="9"/>
      <c r="C23" s="13"/>
    </row>
    <row r="24" spans="1:3" x14ac:dyDescent="0.25">
      <c r="A24" s="5" t="s">
        <v>20</v>
      </c>
      <c r="B24" s="51" t="s">
        <v>182</v>
      </c>
      <c r="C24" s="51"/>
    </row>
    <row r="25" spans="1:3" x14ac:dyDescent="0.25">
      <c r="A25" s="5" t="s">
        <v>21</v>
      </c>
      <c r="B25" s="51" t="s">
        <v>188</v>
      </c>
      <c r="C25" s="51"/>
    </row>
    <row r="26" spans="1:3" x14ac:dyDescent="0.25">
      <c r="A26" s="5" t="s">
        <v>22</v>
      </c>
      <c r="B26" s="51">
        <v>22267044</v>
      </c>
      <c r="C26" s="51"/>
    </row>
    <row r="27" spans="1:3" x14ac:dyDescent="0.25">
      <c r="A27" s="5" t="s">
        <v>23</v>
      </c>
      <c r="B27" s="52" t="s">
        <v>183</v>
      </c>
      <c r="C27" s="53"/>
    </row>
    <row r="28" spans="1:3" x14ac:dyDescent="0.25">
      <c r="A28" s="5" t="s">
        <v>24</v>
      </c>
      <c r="B28" s="48" t="s">
        <v>184</v>
      </c>
      <c r="C28" s="48"/>
    </row>
    <row r="29" spans="1:3" x14ac:dyDescent="0.25">
      <c r="A29" s="5" t="s">
        <v>25</v>
      </c>
      <c r="B29" s="48" t="s">
        <v>185</v>
      </c>
      <c r="C29" s="47"/>
    </row>
    <row r="34" spans="4:4" x14ac:dyDescent="0.25">
      <c r="D34" s="2" t="str">
        <f t="shared" ref="D34:D35" si="0">UPPER(A34)</f>
        <v/>
      </c>
    </row>
    <row r="35" spans="4:4" x14ac:dyDescent="0.25">
      <c r="D35" s="2" t="str">
        <f t="shared" si="0"/>
        <v/>
      </c>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2"/>
  <sheetViews>
    <sheetView tabSelected="1" topLeftCell="A43" zoomScaleNormal="100" workbookViewId="0">
      <selection activeCell="B13" sqref="B13:C13"/>
    </sheetView>
  </sheetViews>
  <sheetFormatPr baseColWidth="10" defaultColWidth="0" defaultRowHeight="15" x14ac:dyDescent="0.25"/>
  <cols>
    <col min="1" max="1" width="44.42578125" style="101" customWidth="1"/>
    <col min="2" max="2" width="25.85546875" customWidth="1"/>
    <col min="3" max="3" width="83.5703125" customWidth="1"/>
    <col min="4" max="16384" width="11.42578125" hidden="1"/>
  </cols>
  <sheetData>
    <row r="1" spans="1:3" ht="26.25" x14ac:dyDescent="0.25">
      <c r="A1" s="60" t="s">
        <v>26</v>
      </c>
      <c r="B1" s="60"/>
      <c r="C1" s="60"/>
    </row>
    <row r="2" spans="1:3" x14ac:dyDescent="0.25">
      <c r="A2" s="29" t="s">
        <v>27</v>
      </c>
      <c r="B2" s="103" t="s">
        <v>193</v>
      </c>
      <c r="C2" s="104"/>
    </row>
    <row r="3" spans="1:3" x14ac:dyDescent="0.25">
      <c r="A3" s="5" t="s">
        <v>190</v>
      </c>
      <c r="B3" s="47" t="str">
        <f>'GENERALES NOTA 322'!B2:C2</f>
        <v xml:space="preserve">11001310300220190026300 </v>
      </c>
      <c r="C3" s="47"/>
    </row>
    <row r="4" spans="1:3" x14ac:dyDescent="0.25">
      <c r="A4" s="5" t="s">
        <v>2</v>
      </c>
      <c r="B4" s="47" t="str">
        <f>'GENERALES NOTA 322'!B3:C3</f>
        <v>JUZGADO SEGUNDO (2°) CIVIL DEL CIRCUITO DE BOGOTÁ</v>
      </c>
      <c r="C4" s="47"/>
    </row>
    <row r="5" spans="1:3" x14ac:dyDescent="0.25">
      <c r="A5" s="5" t="s">
        <v>3</v>
      </c>
      <c r="B5" s="47" t="str">
        <f>'GENERALES NOTA 322'!B4:C4</f>
        <v xml:space="preserve">HOSPITAL UNIVERSITARIO SAN IGNACIO
CINDY ANDREA DÍAZ BECERRA
JOSÉ FERNANDO PARRA CÓRDOBA
FAMISANAR EPS. </v>
      </c>
      <c r="C5" s="47"/>
    </row>
    <row r="6" spans="1:3" x14ac:dyDescent="0.25">
      <c r="A6" s="5" t="s">
        <v>191</v>
      </c>
      <c r="B6" s="47" t="str">
        <f>'GENERALES NOTA 322'!B5:C5</f>
        <v xml:space="preserve">HÉCTOR LIZARAZO JIMÉNEZ (COMPAÑERO PERMANENTE)
HÉCTOR ANDRÉS MORALES LIZARAZO (NIETO)
HÉCTOR JAVIER LIZARAZO JIMÉNEZ (HIJO) 29/12/1982
ISABELLA MORALES VILLARRAGA (BISNIETA)
LUZ DARY LIZARAZO JIMÉNEZ (HIJA) 18/12/1973
LUZ YASMÍN LIZARAZO JIMÉNEZ (HIJA) 05/11/1972
PAULA VALENTINA LIZARAZO GARCÍA (NIETA)
SAMUEL ENRIQUE CÁRDENAS LIZARAZO (NIETO) </v>
      </c>
      <c r="C6" s="47"/>
    </row>
    <row r="7" spans="1:3" x14ac:dyDescent="0.25">
      <c r="A7" s="5" t="s">
        <v>192</v>
      </c>
      <c r="B7" s="47" t="str">
        <f>'GENERALES NOTA 322'!B6:C6</f>
        <v>LLAMADA EN GARANTIA</v>
      </c>
      <c r="C7" s="47"/>
    </row>
    <row r="8" spans="1:3" x14ac:dyDescent="0.25">
      <c r="A8" s="29" t="s">
        <v>33</v>
      </c>
      <c r="B8" s="50" t="s">
        <v>194</v>
      </c>
      <c r="C8" s="47"/>
    </row>
    <row r="9" spans="1:3" x14ac:dyDescent="0.25">
      <c r="A9" s="29" t="s">
        <v>11</v>
      </c>
      <c r="B9" s="47" t="s">
        <v>195</v>
      </c>
      <c r="C9" s="47"/>
    </row>
    <row r="10" spans="1:3" ht="45" x14ac:dyDescent="0.25">
      <c r="A10" s="29" t="s">
        <v>34</v>
      </c>
      <c r="B10" s="108">
        <v>5000000000</v>
      </c>
      <c r="C10" s="107" t="s">
        <v>196</v>
      </c>
    </row>
    <row r="11" spans="1:3" x14ac:dyDescent="0.25">
      <c r="A11" s="29" t="s">
        <v>35</v>
      </c>
      <c r="B11" s="105" t="s">
        <v>206</v>
      </c>
      <c r="C11" s="104"/>
    </row>
    <row r="12" spans="1:3" x14ac:dyDescent="0.25">
      <c r="A12" s="29" t="s">
        <v>36</v>
      </c>
      <c r="B12" s="43" t="s">
        <v>149</v>
      </c>
      <c r="C12" s="44"/>
    </row>
    <row r="13" spans="1:3" x14ac:dyDescent="0.25">
      <c r="A13" s="29" t="s">
        <v>37</v>
      </c>
      <c r="B13" s="47" t="s">
        <v>208</v>
      </c>
      <c r="C13" s="47"/>
    </row>
    <row r="14" spans="1:3" x14ac:dyDescent="0.25">
      <c r="A14" s="29" t="s">
        <v>38</v>
      </c>
      <c r="B14" s="47" t="s">
        <v>135</v>
      </c>
      <c r="C14" s="47"/>
    </row>
    <row r="15" spans="1:3" x14ac:dyDescent="0.25">
      <c r="A15" s="29" t="s">
        <v>39</v>
      </c>
      <c r="B15" s="47" t="s">
        <v>135</v>
      </c>
      <c r="C15" s="47"/>
    </row>
    <row r="16" spans="1:3" x14ac:dyDescent="0.25">
      <c r="A16" s="98" t="s">
        <v>40</v>
      </c>
      <c r="B16" s="47" t="s">
        <v>158</v>
      </c>
      <c r="C16" s="47"/>
    </row>
    <row r="17" spans="1:3" x14ac:dyDescent="0.25">
      <c r="A17" s="99"/>
      <c r="B17" s="102" t="s">
        <v>41</v>
      </c>
      <c r="C17" s="102" t="s">
        <v>42</v>
      </c>
    </row>
    <row r="18" spans="1:3" x14ac:dyDescent="0.25">
      <c r="A18" s="99"/>
      <c r="B18" s="9" t="s">
        <v>197</v>
      </c>
      <c r="C18" s="9" t="s">
        <v>197</v>
      </c>
    </row>
    <row r="19" spans="1:3" x14ac:dyDescent="0.25">
      <c r="A19" s="99"/>
      <c r="B19" s="9" t="s">
        <v>197</v>
      </c>
      <c r="C19" s="9" t="s">
        <v>197</v>
      </c>
    </row>
    <row r="20" spans="1:3" x14ac:dyDescent="0.25">
      <c r="A20" s="99"/>
      <c r="B20" s="9" t="s">
        <v>197</v>
      </c>
      <c r="C20" s="9" t="s">
        <v>197</v>
      </c>
    </row>
    <row r="21" spans="1:3" x14ac:dyDescent="0.25">
      <c r="A21" s="29" t="s">
        <v>43</v>
      </c>
      <c r="B21" s="47" t="s">
        <v>96</v>
      </c>
      <c r="C21" s="47"/>
    </row>
    <row r="22" spans="1:3" x14ac:dyDescent="0.25">
      <c r="A22" s="29" t="s">
        <v>44</v>
      </c>
      <c r="B22" s="47" t="s">
        <v>197</v>
      </c>
      <c r="C22" s="47"/>
    </row>
    <row r="23" spans="1:3" x14ac:dyDescent="0.25">
      <c r="A23" s="29" t="s">
        <v>45</v>
      </c>
      <c r="B23" s="47" t="s">
        <v>172</v>
      </c>
      <c r="C23" s="47"/>
    </row>
    <row r="24" spans="1:3" x14ac:dyDescent="0.25">
      <c r="A24" s="29" t="s">
        <v>46</v>
      </c>
      <c r="B24" s="47" t="s">
        <v>96</v>
      </c>
      <c r="C24" s="47"/>
    </row>
    <row r="25" spans="1:3" x14ac:dyDescent="0.25">
      <c r="A25" s="29" t="s">
        <v>47</v>
      </c>
      <c r="B25" s="47" t="s">
        <v>96</v>
      </c>
      <c r="C25" s="47"/>
    </row>
    <row r="26" spans="1:3" x14ac:dyDescent="0.25">
      <c r="A26" s="100" t="s">
        <v>48</v>
      </c>
      <c r="B26" s="47" t="s">
        <v>96</v>
      </c>
      <c r="C26" s="47"/>
    </row>
    <row r="27" spans="1:3" x14ac:dyDescent="0.25">
      <c r="A27" s="63" t="s">
        <v>49</v>
      </c>
      <c r="B27" s="63"/>
      <c r="C27" s="63"/>
    </row>
    <row r="28" spans="1:3" ht="63.75" customHeight="1" x14ac:dyDescent="0.25">
      <c r="A28" s="64" t="s">
        <v>50</v>
      </c>
      <c r="B28" s="65"/>
      <c r="C28" s="26" t="s">
        <v>198</v>
      </c>
    </row>
    <row r="29" spans="1:3" ht="41.25" customHeight="1" x14ac:dyDescent="0.25">
      <c r="A29" s="110" t="s">
        <v>51</v>
      </c>
      <c r="B29" s="111"/>
      <c r="C29" s="109" t="s">
        <v>202</v>
      </c>
    </row>
    <row r="30" spans="1:3" ht="47.25" customHeight="1" x14ac:dyDescent="0.25">
      <c r="A30" s="64" t="s">
        <v>203</v>
      </c>
      <c r="B30" s="65"/>
      <c r="C30" s="27" t="s">
        <v>204</v>
      </c>
    </row>
    <row r="31" spans="1:3" ht="38.25" customHeight="1" x14ac:dyDescent="0.25">
      <c r="A31" s="110" t="s">
        <v>199</v>
      </c>
      <c r="B31" s="111"/>
      <c r="C31" s="109" t="s">
        <v>205</v>
      </c>
    </row>
    <row r="32" spans="1:3" x14ac:dyDescent="0.25">
      <c r="A32" s="64" t="s">
        <v>200</v>
      </c>
      <c r="B32" s="65"/>
      <c r="C32" s="26" t="s">
        <v>197</v>
      </c>
    </row>
    <row r="33" spans="1:3" ht="30.75" customHeight="1" x14ac:dyDescent="0.25">
      <c r="A33" s="64" t="s">
        <v>201</v>
      </c>
      <c r="B33" s="65"/>
      <c r="C33" s="109" t="s">
        <v>207</v>
      </c>
    </row>
    <row r="34" spans="1:3" ht="14.45" customHeight="1" x14ac:dyDescent="0.25">
      <c r="A34" s="28" t="s">
        <v>53</v>
      </c>
      <c r="B34" s="28"/>
      <c r="C34" s="28" t="s">
        <v>197</v>
      </c>
    </row>
    <row r="35" spans="1:3" x14ac:dyDescent="0.25">
      <c r="A35" s="106" t="s">
        <v>54</v>
      </c>
      <c r="B35" s="104"/>
      <c r="C35" s="28" t="s">
        <v>197</v>
      </c>
    </row>
    <row r="36" spans="1:3" x14ac:dyDescent="0.25">
      <c r="A36" s="67" t="s">
        <v>55</v>
      </c>
      <c r="B36" s="67"/>
      <c r="C36" s="67"/>
    </row>
    <row r="37" spans="1:3" x14ac:dyDescent="0.25">
      <c r="A37" s="66" t="s">
        <v>56</v>
      </c>
      <c r="B37" s="66"/>
      <c r="C37" s="28" t="s">
        <v>197</v>
      </c>
    </row>
    <row r="38" spans="1:3" x14ac:dyDescent="0.25">
      <c r="A38" s="66" t="s">
        <v>57</v>
      </c>
      <c r="B38" s="66"/>
      <c r="C38" s="28" t="s">
        <v>197</v>
      </c>
    </row>
    <row r="39" spans="1:3" x14ac:dyDescent="0.25">
      <c r="A39" s="66" t="s">
        <v>58</v>
      </c>
      <c r="B39" s="66"/>
      <c r="C39" s="28" t="s">
        <v>197</v>
      </c>
    </row>
    <row r="40" spans="1:3" x14ac:dyDescent="0.25">
      <c r="A40" s="66" t="s">
        <v>59</v>
      </c>
      <c r="B40" s="66"/>
      <c r="C40" s="28" t="s">
        <v>197</v>
      </c>
    </row>
    <row r="41" spans="1:3" x14ac:dyDescent="0.25">
      <c r="A41" s="66" t="s">
        <v>60</v>
      </c>
      <c r="B41" s="66"/>
      <c r="C41" s="28" t="s">
        <v>197</v>
      </c>
    </row>
    <row r="42" spans="1:3" x14ac:dyDescent="0.25">
      <c r="A42" s="66" t="s">
        <v>61</v>
      </c>
      <c r="B42" s="66"/>
      <c r="C42" s="28" t="s">
        <v>197</v>
      </c>
    </row>
    <row r="43" spans="1:3" x14ac:dyDescent="0.25">
      <c r="A43" s="66" t="s">
        <v>62</v>
      </c>
      <c r="B43" s="66"/>
      <c r="C43" s="28" t="s">
        <v>197</v>
      </c>
    </row>
    <row r="44" spans="1:3" x14ac:dyDescent="0.25">
      <c r="A44" s="66" t="s">
        <v>63</v>
      </c>
      <c r="B44" s="66"/>
      <c r="C44" s="28" t="s">
        <v>197</v>
      </c>
    </row>
    <row r="45" spans="1:3" x14ac:dyDescent="0.25">
      <c r="A45" s="66" t="s">
        <v>64</v>
      </c>
      <c r="B45" s="66"/>
      <c r="C45" s="28" t="s">
        <v>197</v>
      </c>
    </row>
    <row r="46" spans="1:3" x14ac:dyDescent="0.25">
      <c r="A46" s="66" t="s">
        <v>65</v>
      </c>
      <c r="B46" s="66"/>
      <c r="C46" s="28" t="s">
        <v>197</v>
      </c>
    </row>
    <row r="47" spans="1:3" x14ac:dyDescent="0.25">
      <c r="A47" s="66" t="s">
        <v>66</v>
      </c>
      <c r="B47" s="66"/>
      <c r="C47" s="28" t="s">
        <v>197</v>
      </c>
    </row>
    <row r="48" spans="1:3" x14ac:dyDescent="0.25">
      <c r="A48" s="66" t="s">
        <v>67</v>
      </c>
      <c r="B48" s="66"/>
      <c r="C48" s="28" t="s">
        <v>197</v>
      </c>
    </row>
    <row r="49" spans="1:3" x14ac:dyDescent="0.25">
      <c r="A49" s="66" t="s">
        <v>68</v>
      </c>
      <c r="B49" s="66"/>
      <c r="C49" s="28" t="s">
        <v>197</v>
      </c>
    </row>
    <row r="50" spans="1:3" x14ac:dyDescent="0.25">
      <c r="A50" s="66" t="s">
        <v>69</v>
      </c>
      <c r="B50" s="66"/>
      <c r="C50" s="28" t="s">
        <v>197</v>
      </c>
    </row>
    <row r="51" spans="1:3" x14ac:dyDescent="0.25">
      <c r="A51" s="66" t="s">
        <v>70</v>
      </c>
      <c r="B51" s="66"/>
      <c r="C51" s="28" t="s">
        <v>197</v>
      </c>
    </row>
    <row r="52" spans="1:3" x14ac:dyDescent="0.25">
      <c r="A52" s="66" t="s">
        <v>71</v>
      </c>
      <c r="B52" s="66"/>
      <c r="C52" s="28" t="s">
        <v>197</v>
      </c>
    </row>
  </sheetData>
  <mergeCells count="47">
    <mergeCell ref="A48:B48"/>
    <mergeCell ref="A42:B42"/>
    <mergeCell ref="A43:B43"/>
    <mergeCell ref="A44:B44"/>
    <mergeCell ref="A45:B45"/>
    <mergeCell ref="A46:B46"/>
    <mergeCell ref="A47:B47"/>
    <mergeCell ref="A49:B49"/>
    <mergeCell ref="A50:B50"/>
    <mergeCell ref="A51:B51"/>
    <mergeCell ref="A52:B52"/>
    <mergeCell ref="A28:B28"/>
    <mergeCell ref="A29:B29"/>
    <mergeCell ref="A41:B41"/>
    <mergeCell ref="A36:C36"/>
    <mergeCell ref="A37:B37"/>
    <mergeCell ref="A38:B38"/>
    <mergeCell ref="A39:B39"/>
    <mergeCell ref="A40:B40"/>
    <mergeCell ref="A30:B30"/>
    <mergeCell ref="A31:B31"/>
    <mergeCell ref="A32:B32"/>
    <mergeCell ref="A33:B33"/>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XFC45"/>
  <sheetViews>
    <sheetView zoomScaleNormal="100" workbookViewId="0">
      <selection activeCell="B17" sqref="B17:C17"/>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3" width="11.42578125" hidden="1"/>
    <col min="16384" max="16384" width="7" hidden="1" customWidth="1"/>
  </cols>
  <sheetData>
    <row r="1" spans="1:6" ht="26.25" x14ac:dyDescent="0.25">
      <c r="A1" s="60" t="s">
        <v>72</v>
      </c>
      <c r="B1" s="60"/>
      <c r="C1" s="60"/>
    </row>
    <row r="2" spans="1:6" x14ac:dyDescent="0.25">
      <c r="A2" s="17" t="s">
        <v>27</v>
      </c>
      <c r="B2" s="77" t="str">
        <f>'GENERALES NOTA 321'!B2:C2</f>
        <v>SINIESTRO 72054901 - APLICATIVO 214557</v>
      </c>
      <c r="C2" s="78"/>
    </row>
    <row r="3" spans="1:6" x14ac:dyDescent="0.25">
      <c r="A3" s="18" t="s">
        <v>28</v>
      </c>
      <c r="B3" s="79" t="str">
        <f>'GENERALES NOTA 321'!B3:C3</f>
        <v xml:space="preserve">11001310300220190026300 </v>
      </c>
      <c r="C3" s="79"/>
    </row>
    <row r="4" spans="1:6" x14ac:dyDescent="0.25">
      <c r="A4" s="18" t="s">
        <v>29</v>
      </c>
      <c r="B4" s="79" t="str">
        <f>'GENERALES NOTA 321'!B4:C4</f>
        <v>JUZGADO SEGUNDO (2°) CIVIL DEL CIRCUITO DE BOGOTÁ</v>
      </c>
      <c r="C4" s="79"/>
    </row>
    <row r="5" spans="1:6" x14ac:dyDescent="0.25">
      <c r="A5" s="18" t="s">
        <v>30</v>
      </c>
      <c r="B5" s="79" t="str">
        <f>'GENERALES NOTA 321'!B5:C5</f>
        <v xml:space="preserve">HOSPITAL UNIVERSITARIO SAN IGNACIO
CINDY ANDREA DÍAZ BECERRA
JOSÉ FERNANDO PARRA CÓRDOBA
FAMISANAR EPS. </v>
      </c>
      <c r="C5" s="79"/>
    </row>
    <row r="6" spans="1:6" ht="14.45" customHeight="1" x14ac:dyDescent="0.25">
      <c r="A6" s="18" t="s">
        <v>31</v>
      </c>
      <c r="B6" s="79" t="str">
        <f>'GENERALES NOTA 321'!B6:C6</f>
        <v xml:space="preserve">HÉCTOR LIZARAZO JIMÉNEZ (COMPAÑERO PERMANENTE)
HÉCTOR ANDRÉS MORALES LIZARAZO (NIETO)
HÉCTOR JAVIER LIZARAZO JIMÉNEZ (HIJO) 29/12/1982
ISABELLA MORALES VILLARRAGA (BISNIETA)
LUZ DARY LIZARAZO JIMÉNEZ (HIJA) 18/12/1973
LUZ YASMÍN LIZARAZO JIMÉNEZ (HIJA) 05/11/1972
PAULA VALENTINA LIZARAZO GARCÍA (NIETA)
SAMUEL ENRIQUE CÁRDENAS LIZARAZO (NIETO) </v>
      </c>
      <c r="C6" s="79"/>
    </row>
    <row r="7" spans="1:6" x14ac:dyDescent="0.25">
      <c r="A7" s="18" t="s">
        <v>32</v>
      </c>
      <c r="B7" s="79" t="str">
        <f>'GENERALES NOTA 321'!B7:C7</f>
        <v>LLAMADA EN GARANTIA</v>
      </c>
      <c r="C7" s="79"/>
    </row>
    <row r="8" spans="1:6" ht="30" x14ac:dyDescent="0.25">
      <c r="A8" s="18" t="s">
        <v>73</v>
      </c>
      <c r="B8" s="73">
        <f>'GENERALES NOTA 322'!B15:C15</f>
        <v>2847000000</v>
      </c>
      <c r="C8" s="74"/>
    </row>
    <row r="9" spans="1:6" x14ac:dyDescent="0.25">
      <c r="A9" s="80" t="s">
        <v>74</v>
      </c>
      <c r="B9" s="81" t="s">
        <v>15</v>
      </c>
      <c r="C9" s="82"/>
    </row>
    <row r="10" spans="1:6" x14ac:dyDescent="0.25">
      <c r="A10" s="80"/>
      <c r="B10" s="19" t="s">
        <v>16</v>
      </c>
      <c r="C10" s="16">
        <f>'GENERALES NOTA 322'!C17</f>
        <v>0</v>
      </c>
    </row>
    <row r="11" spans="1:6" x14ac:dyDescent="0.25">
      <c r="A11" s="80"/>
      <c r="B11" s="19" t="s">
        <v>17</v>
      </c>
      <c r="C11" s="16">
        <f>'GENERALES NOTA 322'!C20</f>
        <v>2277600000</v>
      </c>
    </row>
    <row r="12" spans="1:6" x14ac:dyDescent="0.25">
      <c r="A12" s="80"/>
      <c r="B12" s="81"/>
      <c r="C12" s="82"/>
    </row>
    <row r="13" spans="1:6" x14ac:dyDescent="0.25">
      <c r="A13" s="80"/>
      <c r="B13" s="19" t="s">
        <v>75</v>
      </c>
      <c r="C13" s="21"/>
    </row>
    <row r="14" spans="1:6" x14ac:dyDescent="0.25">
      <c r="A14" s="80"/>
      <c r="B14" s="19" t="s">
        <v>76</v>
      </c>
      <c r="C14" s="21"/>
      <c r="E14" t="s">
        <v>77</v>
      </c>
      <c r="F14" s="14">
        <v>0.7</v>
      </c>
    </row>
    <row r="15" spans="1:6" x14ac:dyDescent="0.25">
      <c r="A15" s="20" t="s">
        <v>78</v>
      </c>
      <c r="B15" s="77" t="s">
        <v>79</v>
      </c>
      <c r="C15" s="78"/>
    </row>
    <row r="16" spans="1:6" ht="89.25" customHeight="1" x14ac:dyDescent="0.25">
      <c r="A16" s="18" t="s">
        <v>80</v>
      </c>
      <c r="B16" s="75"/>
      <c r="C16" s="76"/>
    </row>
    <row r="17" spans="1:3" ht="28.5" customHeight="1" x14ac:dyDescent="0.25">
      <c r="A17" s="11" t="s">
        <v>81</v>
      </c>
      <c r="B17" s="83">
        <f>((C19+C20+C22+C23)-C26)*C25*C27</f>
        <v>100</v>
      </c>
      <c r="C17" s="83"/>
    </row>
    <row r="18" spans="1:3" x14ac:dyDescent="0.25">
      <c r="A18" s="20" t="s">
        <v>82</v>
      </c>
      <c r="B18" s="87" t="s">
        <v>15</v>
      </c>
      <c r="C18" s="88"/>
    </row>
    <row r="19" spans="1:3" x14ac:dyDescent="0.25">
      <c r="A19" s="85"/>
      <c r="B19" s="19" t="s">
        <v>16</v>
      </c>
      <c r="C19" s="16"/>
    </row>
    <row r="20" spans="1:3" x14ac:dyDescent="0.25">
      <c r="A20" s="86"/>
      <c r="B20" s="19" t="s">
        <v>17</v>
      </c>
      <c r="C20" s="16">
        <v>100</v>
      </c>
    </row>
    <row r="21" spans="1:3" x14ac:dyDescent="0.25">
      <c r="A21" s="86"/>
      <c r="B21" s="81" t="s">
        <v>18</v>
      </c>
      <c r="C21" s="82"/>
    </row>
    <row r="22" spans="1:3" x14ac:dyDescent="0.25">
      <c r="A22" s="86"/>
      <c r="B22" s="19" t="s">
        <v>75</v>
      </c>
      <c r="C22" s="16">
        <v>0</v>
      </c>
    </row>
    <row r="23" spans="1:3" ht="45" x14ac:dyDescent="0.25">
      <c r="A23" s="86"/>
      <c r="B23" s="19" t="s">
        <v>83</v>
      </c>
      <c r="C23" s="16">
        <v>0</v>
      </c>
    </row>
    <row r="24" spans="1:3" x14ac:dyDescent="0.25">
      <c r="A24" s="86"/>
      <c r="B24" s="81" t="s">
        <v>84</v>
      </c>
      <c r="C24" s="82"/>
    </row>
    <row r="25" spans="1:3" x14ac:dyDescent="0.25">
      <c r="A25" s="22"/>
      <c r="B25" s="19" t="s">
        <v>85</v>
      </c>
      <c r="C25" s="23">
        <v>1</v>
      </c>
    </row>
    <row r="26" spans="1:3" x14ac:dyDescent="0.25">
      <c r="A26" s="24"/>
      <c r="B26" s="19" t="s">
        <v>35</v>
      </c>
      <c r="C26" s="25">
        <v>0</v>
      </c>
    </row>
    <row r="27" spans="1:3" x14ac:dyDescent="0.25">
      <c r="A27" s="24"/>
      <c r="B27" s="19" t="s">
        <v>86</v>
      </c>
      <c r="C27" s="23">
        <v>1</v>
      </c>
    </row>
    <row r="28" spans="1:3" x14ac:dyDescent="0.25">
      <c r="A28" s="15" t="s">
        <v>87</v>
      </c>
      <c r="B28" s="83">
        <f>IFERROR(B17*(VLOOKUP(B15,Hoja2!$G$1:$H$6,2,0)),16666)</f>
        <v>16666</v>
      </c>
      <c r="C28" s="83"/>
    </row>
    <row r="29" spans="1:3" ht="103.5" customHeight="1" x14ac:dyDescent="0.25">
      <c r="A29" s="18" t="s">
        <v>88</v>
      </c>
      <c r="B29" s="84"/>
      <c r="C29" s="79"/>
    </row>
    <row r="30" spans="1:3" ht="132" customHeight="1" x14ac:dyDescent="0.25">
      <c r="A30" s="18" t="s">
        <v>89</v>
      </c>
      <c r="B30" s="69"/>
      <c r="C30" s="70"/>
    </row>
    <row r="32" spans="1:3" x14ac:dyDescent="0.25">
      <c r="A32" s="24"/>
      <c r="B32" s="24"/>
      <c r="C32" s="24"/>
    </row>
    <row r="33" spans="1:3" ht="26.25" x14ac:dyDescent="0.25">
      <c r="A33" s="71" t="s">
        <v>90</v>
      </c>
      <c r="B33" s="71"/>
      <c r="C33" s="71"/>
    </row>
    <row r="34" spans="1:3" x14ac:dyDescent="0.25">
      <c r="A34" s="72" t="s">
        <v>91</v>
      </c>
      <c r="B34" s="72"/>
      <c r="C34" s="72"/>
    </row>
    <row r="35" spans="1:3" x14ac:dyDescent="0.25">
      <c r="A35" s="30" t="s">
        <v>92</v>
      </c>
      <c r="B35" s="30" t="s">
        <v>93</v>
      </c>
      <c r="C35" s="31" t="s">
        <v>94</v>
      </c>
    </row>
    <row r="36" spans="1:3" ht="27" x14ac:dyDescent="0.25">
      <c r="A36" s="32" t="s">
        <v>95</v>
      </c>
      <c r="B36" s="33" t="s">
        <v>96</v>
      </c>
      <c r="C36" s="32" t="s">
        <v>97</v>
      </c>
    </row>
    <row r="37" spans="1:3" ht="67.5" x14ac:dyDescent="0.25">
      <c r="A37" s="32" t="s">
        <v>98</v>
      </c>
      <c r="B37" s="33" t="s">
        <v>96</v>
      </c>
      <c r="C37" s="32" t="s">
        <v>99</v>
      </c>
    </row>
    <row r="38" spans="1:3" ht="40.5" x14ac:dyDescent="0.25">
      <c r="A38" s="32" t="s">
        <v>100</v>
      </c>
      <c r="B38" s="33" t="s">
        <v>96</v>
      </c>
      <c r="C38" s="32" t="s">
        <v>101</v>
      </c>
    </row>
    <row r="39" spans="1:3" ht="27" x14ac:dyDescent="0.25">
      <c r="A39" s="32" t="s">
        <v>102</v>
      </c>
      <c r="B39" s="33" t="s">
        <v>96</v>
      </c>
      <c r="C39" s="32" t="s">
        <v>103</v>
      </c>
    </row>
    <row r="40" spans="1:3" x14ac:dyDescent="0.25">
      <c r="A40" s="32" t="s">
        <v>104</v>
      </c>
      <c r="B40" s="33" t="s">
        <v>96</v>
      </c>
      <c r="C40" s="34"/>
    </row>
    <row r="41" spans="1:3" ht="27" x14ac:dyDescent="0.25">
      <c r="A41" s="32" t="s">
        <v>105</v>
      </c>
      <c r="B41" s="33" t="s">
        <v>96</v>
      </c>
      <c r="C41" s="32" t="s">
        <v>106</v>
      </c>
    </row>
    <row r="42" spans="1:3" ht="27" x14ac:dyDescent="0.25">
      <c r="A42" s="32" t="s">
        <v>107</v>
      </c>
      <c r="B42" s="33" t="s">
        <v>96</v>
      </c>
      <c r="C42" s="32" t="s">
        <v>108</v>
      </c>
    </row>
    <row r="43" spans="1:3" x14ac:dyDescent="0.25">
      <c r="A43" s="32" t="s">
        <v>109</v>
      </c>
      <c r="B43" s="33" t="s">
        <v>96</v>
      </c>
      <c r="C43" s="34" t="s">
        <v>110</v>
      </c>
    </row>
    <row r="44" spans="1:3" ht="27" x14ac:dyDescent="0.25">
      <c r="A44" s="32" t="s">
        <v>111</v>
      </c>
      <c r="B44" s="33" t="s">
        <v>96</v>
      </c>
      <c r="C44" s="34" t="s">
        <v>112</v>
      </c>
    </row>
    <row r="45" spans="1:3" ht="27" x14ac:dyDescent="0.25">
      <c r="A45" s="32" t="s">
        <v>113</v>
      </c>
      <c r="B45" s="33" t="s">
        <v>96</v>
      </c>
      <c r="C45" s="34" t="s">
        <v>114</v>
      </c>
    </row>
  </sheetData>
  <sheetProtection algorithmName="SHA-512" hashValue="nrSR34g+b0+nT98fyhlT8cvTBDoWlBSBn8EdwVTlI2g1c3IN/b61IoGa3wj0uVn7XVWBEfqn2kb2jOqdDVU6hQ==" saltValue="FC7iqkhrX/AphMWRt/a68A==" spinCount="100000" sheet="1"/>
  <mergeCells count="23">
    <mergeCell ref="B17:C17"/>
    <mergeCell ref="B29:C29"/>
    <mergeCell ref="A19:A24"/>
    <mergeCell ref="B21:C21"/>
    <mergeCell ref="B24:C24"/>
    <mergeCell ref="B28:C28"/>
    <mergeCell ref="B18:C18"/>
    <mergeCell ref="B30:C30"/>
    <mergeCell ref="A33:C33"/>
    <mergeCell ref="A34:C34"/>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1BAC47F9-0AC9-4E89-86B6-5623307586E9}">
          <x14:formula1>
            <xm:f>Hoja2!$G$1:$G$7</xm:f>
          </x14:formula1>
          <xm:sqref>B15:C15</xm:sqref>
        </x14:dataValidation>
        <x14:dataValidation type="list" allowBlank="1" showInputMessage="1" showErrorMessage="1" xr:uid="{83049F75-6B3F-4CA7-BC9C-9D725204D9BC}">
          <x14:formula1>
            <xm:f>Hoja2!$B$1:$B$2</xm:f>
          </x14:formula1>
          <xm:sqref>B36:B45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7"/>
  <sheetViews>
    <sheetView topLeftCell="A3" zoomScaleNormal="100" workbookViewId="0">
      <selection activeCell="B8" sqref="B8:C8"/>
    </sheetView>
  </sheetViews>
  <sheetFormatPr baseColWidth="10" defaultColWidth="0" defaultRowHeight="15" x14ac:dyDescent="0.25"/>
  <cols>
    <col min="1" max="1" width="62.28515625" customWidth="1"/>
    <col min="2" max="3" width="69.28515625" customWidth="1"/>
    <col min="4" max="16384" width="10.85546875" hidden="1"/>
  </cols>
  <sheetData>
    <row r="1" spans="1:3" ht="26.25" x14ac:dyDescent="0.25">
      <c r="A1" s="60" t="s">
        <v>115</v>
      </c>
      <c r="B1" s="60"/>
      <c r="C1" s="60"/>
    </row>
    <row r="2" spans="1:3" ht="17.100000000000001" customHeight="1" x14ac:dyDescent="0.25">
      <c r="A2" s="29" t="s">
        <v>27</v>
      </c>
      <c r="B2" s="62" t="str">
        <f>'GENERALES NOTA 321'!B2:C2</f>
        <v>SINIESTRO 72054901 - APLICATIVO 214557</v>
      </c>
      <c r="C2" s="61"/>
    </row>
    <row r="3" spans="1:3" ht="15.95" customHeight="1" x14ac:dyDescent="0.25">
      <c r="A3" s="5" t="s">
        <v>1</v>
      </c>
      <c r="B3" s="47" t="str">
        <f>'GENERALES NOTA 322'!B2:C2</f>
        <v xml:space="preserve">11001310300220190026300 </v>
      </c>
      <c r="C3" s="47"/>
    </row>
    <row r="4" spans="1:3" x14ac:dyDescent="0.25">
      <c r="A4" s="5" t="s">
        <v>2</v>
      </c>
      <c r="B4" s="47" t="str">
        <f>'GENERALES NOTA 322'!B3:C3</f>
        <v>JUZGADO SEGUNDO (2°) CIVIL DEL CIRCUITO DE BOGOTÁ</v>
      </c>
      <c r="C4" s="47"/>
    </row>
    <row r="5" spans="1:3" ht="29.1" customHeight="1" x14ac:dyDescent="0.25">
      <c r="A5" s="5" t="s">
        <v>3</v>
      </c>
      <c r="B5" s="47" t="str">
        <f>'GENERALES NOTA 322'!B4:C4</f>
        <v xml:space="preserve">HOSPITAL UNIVERSITARIO SAN IGNACIO
CINDY ANDREA DÍAZ BECERRA
JOSÉ FERNANDO PARRA CÓRDOBA
FAMISANAR EPS. </v>
      </c>
      <c r="C5" s="47"/>
    </row>
    <row r="6" spans="1:3" x14ac:dyDescent="0.25">
      <c r="A6" s="5" t="s">
        <v>4</v>
      </c>
      <c r="B6" s="47" t="str">
        <f>'GENERALES NOTA 322'!B5:C5</f>
        <v xml:space="preserve">HÉCTOR LIZARAZO JIMÉNEZ (COMPAÑERO PERMANENTE)
HÉCTOR ANDRÉS MORALES LIZARAZO (NIETO)
HÉCTOR JAVIER LIZARAZO JIMÉNEZ (HIJO) 29/12/1982
ISABELLA MORALES VILLARRAGA (BISNIETA)
LUZ DARY LIZARAZO JIMÉNEZ (HIJA) 18/12/1973
LUZ YASMÍN LIZARAZO JIMÉNEZ (HIJA) 05/11/1972
PAULA VALENTINA LIZARAZO GARCÍA (NIETA)
SAMUEL ENRIQUE CÁRDENAS LIZARAZO (NIETO) </v>
      </c>
      <c r="C6" s="47"/>
    </row>
    <row r="7" spans="1:3" ht="43.5" customHeight="1" x14ac:dyDescent="0.25">
      <c r="A7" s="5" t="s">
        <v>5</v>
      </c>
      <c r="B7" s="47" t="str">
        <f>'GENERALES NOTA 322'!B6:C6</f>
        <v>LLAMADA EN GARANTIA</v>
      </c>
      <c r="C7" s="47"/>
    </row>
    <row r="8" spans="1:3" x14ac:dyDescent="0.25">
      <c r="A8" s="5" t="s">
        <v>116</v>
      </c>
      <c r="B8" s="47" t="s">
        <v>79</v>
      </c>
      <c r="C8" s="47"/>
    </row>
    <row r="9" spans="1:3" x14ac:dyDescent="0.25">
      <c r="A9" s="12" t="s">
        <v>82</v>
      </c>
      <c r="B9" s="89"/>
      <c r="C9" s="89"/>
    </row>
    <row r="10" spans="1:3" x14ac:dyDescent="0.25">
      <c r="A10" s="12" t="s">
        <v>117</v>
      </c>
      <c r="B10" s="47"/>
      <c r="C10" s="47"/>
    </row>
    <row r="11" spans="1:3" x14ac:dyDescent="0.25">
      <c r="A11" s="12" t="s">
        <v>52</v>
      </c>
      <c r="B11" s="90"/>
      <c r="C11" s="68"/>
    </row>
    <row r="12" spans="1:3" ht="30" x14ac:dyDescent="0.25">
      <c r="A12" s="5" t="s">
        <v>118</v>
      </c>
      <c r="B12" s="47"/>
      <c r="C12" s="47"/>
    </row>
    <row r="13" spans="1:3" ht="30" x14ac:dyDescent="0.25">
      <c r="A13" s="5" t="s">
        <v>119</v>
      </c>
      <c r="B13" s="47"/>
      <c r="C13" s="47"/>
    </row>
    <row r="14" spans="1:3" x14ac:dyDescent="0.25">
      <c r="A14" s="5" t="s">
        <v>120</v>
      </c>
      <c r="B14" s="62"/>
      <c r="C14" s="61"/>
    </row>
    <row r="15" spans="1:3" x14ac:dyDescent="0.25">
      <c r="A15" s="12" t="s">
        <v>121</v>
      </c>
      <c r="B15" s="47"/>
      <c r="C15" s="47"/>
    </row>
    <row r="16" spans="1:3" ht="100.5" customHeight="1" x14ac:dyDescent="0.25">
      <c r="A16" s="9" t="s">
        <v>122</v>
      </c>
      <c r="B16" s="68"/>
      <c r="C16" s="68"/>
    </row>
    <row r="17" ht="36.6" customHeight="1" x14ac:dyDescent="0.25"/>
  </sheetData>
  <mergeCells count="16">
    <mergeCell ref="B6:C6"/>
    <mergeCell ref="A1:C1"/>
    <mergeCell ref="B2:C2"/>
    <mergeCell ref="B3:C3"/>
    <mergeCell ref="B4:C4"/>
    <mergeCell ref="B5:C5"/>
    <mergeCell ref="B7:C7"/>
    <mergeCell ref="B8:C8"/>
    <mergeCell ref="B9:C9"/>
    <mergeCell ref="B10:C10"/>
    <mergeCell ref="B11:C11"/>
    <mergeCell ref="B12:C12"/>
    <mergeCell ref="B13:C13"/>
    <mergeCell ref="B15:C15"/>
    <mergeCell ref="B16:C16"/>
    <mergeCell ref="B14:C14"/>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B98FA5FF-1777-4256-8C88-5CB8A51F4731}">
          <x14:formula1>
            <xm:f>Hoja2!$G$1:$G$7</xm:f>
          </x14:formula1>
          <xm:sqref>B8:C8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3FF8B-D4A2-4810-8136-F95B99C9D362}">
  <sheetPr>
    <tabColor theme="3" tint="0.39997558519241921"/>
  </sheetPr>
  <dimension ref="A1:H24"/>
  <sheetViews>
    <sheetView zoomScaleNormal="100" workbookViewId="0">
      <selection activeCell="C15" sqref="C15"/>
    </sheetView>
  </sheetViews>
  <sheetFormatPr baseColWidth="10" defaultColWidth="0" defaultRowHeight="15" x14ac:dyDescent="0.25"/>
  <cols>
    <col min="1" max="1" width="54.42578125" customWidth="1"/>
    <col min="2" max="2" width="23.42578125" customWidth="1"/>
    <col min="3" max="3" width="98.85546875" customWidth="1"/>
    <col min="4" max="8" width="0" hidden="1" customWidth="1"/>
    <col min="9" max="16384" width="11.42578125" hidden="1"/>
  </cols>
  <sheetData>
    <row r="1" spans="1:3" ht="18.75" x14ac:dyDescent="0.25">
      <c r="A1" s="94" t="s">
        <v>123</v>
      </c>
      <c r="B1" s="94"/>
      <c r="C1" s="94"/>
    </row>
    <row r="2" spans="1:3" x14ac:dyDescent="0.25">
      <c r="A2" s="29" t="s">
        <v>27</v>
      </c>
      <c r="B2" s="62" t="str">
        <f>'GENERALES NOTA 321'!B2:C2</f>
        <v>SINIESTRO 72054901 - APLICATIVO 214557</v>
      </c>
      <c r="C2" s="61"/>
    </row>
    <row r="3" spans="1:3" ht="23.45" customHeight="1" x14ac:dyDescent="0.25">
      <c r="A3" s="5" t="s">
        <v>28</v>
      </c>
      <c r="B3" s="47" t="str">
        <f>'GENERALES NOTA 322'!B2:C2</f>
        <v xml:space="preserve">11001310300220190026300 </v>
      </c>
      <c r="C3" s="47"/>
    </row>
    <row r="4" spans="1:3" x14ac:dyDescent="0.25">
      <c r="A4" s="5" t="s">
        <v>29</v>
      </c>
      <c r="B4" s="47" t="str">
        <f>'GENERALES NOTA 322'!B3:C3</f>
        <v>JUZGADO SEGUNDO (2°) CIVIL DEL CIRCUITO DE BOGOTÁ</v>
      </c>
      <c r="C4" s="47"/>
    </row>
    <row r="5" spans="1:3" x14ac:dyDescent="0.25">
      <c r="A5" s="5" t="s">
        <v>30</v>
      </c>
      <c r="B5" s="47" t="str">
        <f>'GENERALES NOTA 322'!B4:C4</f>
        <v xml:space="preserve">HOSPITAL UNIVERSITARIO SAN IGNACIO
CINDY ANDREA DÍAZ BECERRA
JOSÉ FERNANDO PARRA CÓRDOBA
FAMISANAR EPS. </v>
      </c>
      <c r="C5" s="47"/>
    </row>
    <row r="6" spans="1:3" x14ac:dyDescent="0.25">
      <c r="A6" s="5" t="s">
        <v>31</v>
      </c>
      <c r="B6" s="47" t="str">
        <f>'GENERALES NOTA 322'!B5:C5</f>
        <v xml:space="preserve">HÉCTOR LIZARAZO JIMÉNEZ (COMPAÑERO PERMANENTE)
HÉCTOR ANDRÉS MORALES LIZARAZO (NIETO)
HÉCTOR JAVIER LIZARAZO JIMÉNEZ (HIJO) 29/12/1982
ISABELLA MORALES VILLARRAGA (BISNIETA)
LUZ DARY LIZARAZO JIMÉNEZ (HIJA) 18/12/1973
LUZ YASMÍN LIZARAZO JIMÉNEZ (HIJA) 05/11/1972
PAULA VALENTINA LIZARAZO GARCÍA (NIETA)
SAMUEL ENRIQUE CÁRDENAS LIZARAZO (NIETO) </v>
      </c>
      <c r="C6" s="47"/>
    </row>
    <row r="7" spans="1:3" x14ac:dyDescent="0.25">
      <c r="A7" s="5" t="s">
        <v>32</v>
      </c>
      <c r="B7" s="47" t="str">
        <f>'GENERALES NOTA 322'!B6:C6</f>
        <v>LLAMADA EN GARANTIA</v>
      </c>
      <c r="C7" s="47"/>
    </row>
    <row r="8" spans="1:3" x14ac:dyDescent="0.25">
      <c r="A8" s="5" t="s">
        <v>116</v>
      </c>
      <c r="B8" s="47" t="str">
        <f>'GENERALES NOTA 325'!B8:C8</f>
        <v>REMOTO</v>
      </c>
      <c r="C8" s="47"/>
    </row>
    <row r="9" spans="1:3" x14ac:dyDescent="0.25">
      <c r="A9" s="12" t="s">
        <v>82</v>
      </c>
      <c r="B9" s="91">
        <f>'GENERALES  NOTA 324 -478'!B17:C17</f>
        <v>100</v>
      </c>
      <c r="C9" s="91"/>
    </row>
    <row r="10" spans="1:3" x14ac:dyDescent="0.25">
      <c r="A10" s="5" t="s">
        <v>124</v>
      </c>
      <c r="B10" s="92"/>
      <c r="C10" s="92"/>
    </row>
    <row r="11" spans="1:3" ht="41.1" customHeight="1" x14ac:dyDescent="0.25">
      <c r="A11" s="5" t="s">
        <v>125</v>
      </c>
      <c r="B11" s="47"/>
      <c r="C11" s="47"/>
    </row>
    <row r="12" spans="1:3" ht="18.75" customHeight="1" x14ac:dyDescent="0.25">
      <c r="A12" s="5" t="s">
        <v>126</v>
      </c>
      <c r="B12" s="93"/>
      <c r="C12" s="93"/>
    </row>
    <row r="13" spans="1:3" x14ac:dyDescent="0.25">
      <c r="A13" s="5" t="s">
        <v>127</v>
      </c>
      <c r="B13" s="47"/>
      <c r="C13" s="47"/>
    </row>
    <row r="19" spans="4:8" x14ac:dyDescent="0.25">
      <c r="D19" t="str">
        <f t="shared" ref="D19:H19" si="0">UPPER(D17)</f>
        <v/>
      </c>
      <c r="E19" t="str">
        <f t="shared" si="0"/>
        <v/>
      </c>
      <c r="F19" t="str">
        <f t="shared" si="0"/>
        <v/>
      </c>
      <c r="G19" t="str">
        <f t="shared" si="0"/>
        <v/>
      </c>
      <c r="H19" t="str">
        <f t="shared" si="0"/>
        <v/>
      </c>
    </row>
    <row r="20" spans="4:8" x14ac:dyDescent="0.25">
      <c r="D20" t="str">
        <f t="shared" ref="D20:H20" si="1">UPPER(D18)</f>
        <v/>
      </c>
      <c r="E20" t="str">
        <f t="shared" si="1"/>
        <v/>
      </c>
      <c r="F20" t="str">
        <f t="shared" si="1"/>
        <v/>
      </c>
      <c r="G20" t="str">
        <f t="shared" si="1"/>
        <v/>
      </c>
      <c r="H20" t="str">
        <f t="shared" si="1"/>
        <v/>
      </c>
    </row>
    <row r="21" spans="4:8" x14ac:dyDescent="0.25">
      <c r="D21" t="str">
        <f t="shared" ref="D21:H21" si="2">UPPER(D19)</f>
        <v/>
      </c>
      <c r="E21" t="str">
        <f t="shared" si="2"/>
        <v/>
      </c>
      <c r="F21" t="str">
        <f t="shared" si="2"/>
        <v/>
      </c>
      <c r="G21" t="str">
        <f t="shared" si="2"/>
        <v/>
      </c>
      <c r="H21" t="str">
        <f t="shared" si="2"/>
        <v/>
      </c>
    </row>
    <row r="22" spans="4:8" x14ac:dyDescent="0.25">
      <c r="D22" t="str">
        <f>UPPER(D20)</f>
        <v/>
      </c>
      <c r="E22" t="str">
        <f t="shared" ref="E22:H22" si="3">UPPER(E20)</f>
        <v/>
      </c>
      <c r="F22" t="str">
        <f t="shared" si="3"/>
        <v/>
      </c>
      <c r="G22" t="str">
        <f t="shared" si="3"/>
        <v/>
      </c>
      <c r="H22" t="str">
        <f t="shared" si="3"/>
        <v/>
      </c>
    </row>
    <row r="23" spans="4:8" x14ac:dyDescent="0.25">
      <c r="D23" t="str">
        <f t="shared" ref="D23:H23" si="4">UPPER(D21)</f>
        <v/>
      </c>
      <c r="E23" t="str">
        <f t="shared" si="4"/>
        <v/>
      </c>
      <c r="F23" t="str">
        <f t="shared" si="4"/>
        <v/>
      </c>
      <c r="G23" t="str">
        <f t="shared" si="4"/>
        <v/>
      </c>
      <c r="H23" t="str">
        <f t="shared" si="4"/>
        <v/>
      </c>
    </row>
    <row r="24" spans="4:8" x14ac:dyDescent="0.25">
      <c r="D24" t="str">
        <f t="shared" ref="D24:H24" si="5">UPPER(D22)</f>
        <v/>
      </c>
      <c r="E24" t="str">
        <f t="shared" si="5"/>
        <v/>
      </c>
      <c r="F24" t="str">
        <f t="shared" si="5"/>
        <v/>
      </c>
      <c r="G24" t="str">
        <f t="shared" si="5"/>
        <v/>
      </c>
      <c r="H24" t="str">
        <f t="shared" si="5"/>
        <v/>
      </c>
    </row>
  </sheetData>
  <mergeCells count="13">
    <mergeCell ref="B6:C6"/>
    <mergeCell ref="A1:C1"/>
    <mergeCell ref="B2:C2"/>
    <mergeCell ref="B3:C3"/>
    <mergeCell ref="B4:C4"/>
    <mergeCell ref="B5:C5"/>
    <mergeCell ref="B13:C13"/>
    <mergeCell ref="B7:C7"/>
    <mergeCell ref="B8:C8"/>
    <mergeCell ref="B9:C9"/>
    <mergeCell ref="B10:C10"/>
    <mergeCell ref="B11:C11"/>
    <mergeCell ref="B12:C1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FAE1A-7488-4345-8CA1-CE97BD0CF2D1}">
  <sheetPr>
    <tabColor theme="3" tint="0.39997558519241921"/>
  </sheetPr>
  <dimension ref="A1:C28"/>
  <sheetViews>
    <sheetView zoomScaleNormal="100" workbookViewId="0">
      <selection activeCell="B29" sqref="B29"/>
    </sheetView>
  </sheetViews>
  <sheetFormatPr baseColWidth="10" defaultColWidth="0" defaultRowHeight="15" x14ac:dyDescent="0.25"/>
  <cols>
    <col min="1" max="1" width="72.85546875" customWidth="1"/>
    <col min="2" max="2" width="39.85546875" customWidth="1"/>
    <col min="3" max="3" width="96.28515625" customWidth="1"/>
    <col min="4" max="16384" width="11.42578125" hidden="1"/>
  </cols>
  <sheetData>
    <row r="1" spans="1:3" ht="18.75" x14ac:dyDescent="0.25">
      <c r="A1" s="94" t="s">
        <v>128</v>
      </c>
      <c r="B1" s="94"/>
      <c r="C1" s="94"/>
    </row>
    <row r="2" spans="1:3" ht="14.1" customHeight="1" x14ac:dyDescent="0.25">
      <c r="A2" s="10" t="s">
        <v>27</v>
      </c>
      <c r="B2" s="62" t="str">
        <f>'GENERALES NOTA 321'!B2:C2</f>
        <v>SINIESTRO 72054901 - APLICATIVO 214557</v>
      </c>
      <c r="C2" s="61"/>
    </row>
    <row r="3" spans="1:3" x14ac:dyDescent="0.25">
      <c r="A3" s="5" t="s">
        <v>28</v>
      </c>
      <c r="B3" s="47" t="str">
        <f>'GENERALES NOTA 322'!B2:C2</f>
        <v xml:space="preserve">11001310300220190026300 </v>
      </c>
      <c r="C3" s="47"/>
    </row>
    <row r="4" spans="1:3" x14ac:dyDescent="0.25">
      <c r="A4" s="5" t="s">
        <v>29</v>
      </c>
      <c r="B4" s="47" t="str">
        <f>'GENERALES NOTA 322'!B3:C3</f>
        <v>JUZGADO SEGUNDO (2°) CIVIL DEL CIRCUITO DE BOGOTÁ</v>
      </c>
      <c r="C4" s="47"/>
    </row>
    <row r="5" spans="1:3" x14ac:dyDescent="0.25">
      <c r="A5" s="5" t="s">
        <v>30</v>
      </c>
      <c r="B5" s="47" t="str">
        <f>'GENERALES NOTA 322'!B4:C4</f>
        <v xml:space="preserve">HOSPITAL UNIVERSITARIO SAN IGNACIO
CINDY ANDREA DÍAZ BECERRA
JOSÉ FERNANDO PARRA CÓRDOBA
FAMISANAR EPS. </v>
      </c>
      <c r="C5" s="47"/>
    </row>
    <row r="6" spans="1:3" x14ac:dyDescent="0.25">
      <c r="A6" s="5" t="s">
        <v>31</v>
      </c>
      <c r="B6" s="47" t="str">
        <f>'GENERALES NOTA 322'!B5:C5</f>
        <v xml:space="preserve">HÉCTOR LIZARAZO JIMÉNEZ (COMPAÑERO PERMANENTE)
HÉCTOR ANDRÉS MORALES LIZARAZO (NIETO)
HÉCTOR JAVIER LIZARAZO JIMÉNEZ (HIJO) 29/12/1982
ISABELLA MORALES VILLARRAGA (BISNIETA)
LUZ DARY LIZARAZO JIMÉNEZ (HIJA) 18/12/1973
LUZ YASMÍN LIZARAZO JIMÉNEZ (HIJA) 05/11/1972
PAULA VALENTINA LIZARAZO GARCÍA (NIETA)
SAMUEL ENRIQUE CÁRDENAS LIZARAZO (NIETO) </v>
      </c>
      <c r="C6" s="47"/>
    </row>
    <row r="7" spans="1:3" x14ac:dyDescent="0.25">
      <c r="A7" s="5" t="s">
        <v>32</v>
      </c>
      <c r="B7" s="47" t="str">
        <f>'GENERALES NOTA 322'!B6:C6</f>
        <v>LLAMADA EN GARANTIA</v>
      </c>
      <c r="C7" s="47"/>
    </row>
    <row r="8" spans="1:3" x14ac:dyDescent="0.25">
      <c r="A8" s="5" t="s">
        <v>129</v>
      </c>
      <c r="B8" s="47" t="str">
        <f>'GENERALES NOTA 325'!B8:C8</f>
        <v>REMOTO</v>
      </c>
      <c r="C8" s="47"/>
    </row>
    <row r="9" spans="1:3" ht="24" customHeight="1" x14ac:dyDescent="0.25">
      <c r="A9" s="5" t="s">
        <v>130</v>
      </c>
      <c r="B9" s="47"/>
      <c r="C9" s="47"/>
    </row>
    <row r="10" spans="1:3" ht="88.5" customHeight="1" x14ac:dyDescent="0.25">
      <c r="A10" s="5" t="s">
        <v>131</v>
      </c>
      <c r="B10" s="47"/>
      <c r="C10" s="47"/>
    </row>
    <row r="11" spans="1:3" ht="43.5" customHeight="1" x14ac:dyDescent="0.25">
      <c r="A11" s="96"/>
      <c r="B11" s="96"/>
      <c r="C11" s="96"/>
    </row>
    <row r="12" spans="1:3" hidden="1" x14ac:dyDescent="0.25">
      <c r="A12" s="97"/>
      <c r="B12" s="97"/>
      <c r="C12" s="97"/>
    </row>
    <row r="13" spans="1:3" ht="18.75" x14ac:dyDescent="0.25">
      <c r="A13" s="94" t="s">
        <v>132</v>
      </c>
      <c r="B13" s="94"/>
      <c r="C13" s="94"/>
    </row>
    <row r="14" spans="1:3" x14ac:dyDescent="0.25">
      <c r="A14" s="20" t="s">
        <v>78</v>
      </c>
      <c r="B14" s="77" t="s">
        <v>79</v>
      </c>
      <c r="C14" s="78"/>
    </row>
    <row r="15" spans="1:3" ht="30" x14ac:dyDescent="0.25">
      <c r="A15" s="18" t="s">
        <v>80</v>
      </c>
      <c r="B15" s="75"/>
      <c r="C15" s="76"/>
    </row>
    <row r="16" spans="1:3" ht="45" x14ac:dyDescent="0.25">
      <c r="A16" s="11" t="s">
        <v>81</v>
      </c>
      <c r="B16" s="83">
        <f>((C18+C19+C21+C22)-C25)*C24*C26</f>
        <v>100000000</v>
      </c>
      <c r="C16" s="83"/>
    </row>
    <row r="17" spans="1:3" x14ac:dyDescent="0.25">
      <c r="A17" s="20" t="s">
        <v>82</v>
      </c>
      <c r="B17" s="87" t="s">
        <v>15</v>
      </c>
      <c r="C17" s="88"/>
    </row>
    <row r="18" spans="1:3" x14ac:dyDescent="0.25">
      <c r="A18" s="85"/>
      <c r="B18" s="19" t="s">
        <v>16</v>
      </c>
      <c r="C18" s="16">
        <v>100000000</v>
      </c>
    </row>
    <row r="19" spans="1:3" x14ac:dyDescent="0.25">
      <c r="A19" s="86"/>
      <c r="B19" s="19" t="s">
        <v>17</v>
      </c>
      <c r="C19" s="16">
        <v>0</v>
      </c>
    </row>
    <row r="20" spans="1:3" x14ac:dyDescent="0.25">
      <c r="A20" s="86"/>
      <c r="B20" s="81" t="s">
        <v>18</v>
      </c>
      <c r="C20" s="82"/>
    </row>
    <row r="21" spans="1:3" x14ac:dyDescent="0.25">
      <c r="A21" s="86"/>
      <c r="B21" s="19" t="s">
        <v>75</v>
      </c>
      <c r="C21" s="16">
        <v>0</v>
      </c>
    </row>
    <row r="22" spans="1:3" ht="30" x14ac:dyDescent="0.25">
      <c r="A22" s="86"/>
      <c r="B22" s="19" t="s">
        <v>83</v>
      </c>
      <c r="C22" s="16">
        <v>0</v>
      </c>
    </row>
    <row r="23" spans="1:3" x14ac:dyDescent="0.25">
      <c r="A23" s="86"/>
      <c r="B23" s="81" t="s">
        <v>84</v>
      </c>
      <c r="C23" s="82"/>
    </row>
    <row r="24" spans="1:3" x14ac:dyDescent="0.25">
      <c r="A24" s="22"/>
      <c r="B24" s="19" t="s">
        <v>85</v>
      </c>
      <c r="C24" s="23">
        <v>1</v>
      </c>
    </row>
    <row r="25" spans="1:3" x14ac:dyDescent="0.25">
      <c r="A25" s="24"/>
      <c r="B25" s="19" t="s">
        <v>35</v>
      </c>
      <c r="C25" s="25">
        <v>0</v>
      </c>
    </row>
    <row r="26" spans="1:3" x14ac:dyDescent="0.25">
      <c r="A26" s="24"/>
      <c r="B26" s="35" t="s">
        <v>86</v>
      </c>
      <c r="C26" s="36">
        <v>1</v>
      </c>
    </row>
    <row r="27" spans="1:3" x14ac:dyDescent="0.25">
      <c r="A27" s="37" t="s">
        <v>87</v>
      </c>
      <c r="B27" s="95">
        <f>IFERROR(B16*(VLOOKUP(B14,Hoja2!$G$1:$H$6,2,0)),16666)</f>
        <v>16666</v>
      </c>
      <c r="C27" s="95"/>
    </row>
    <row r="28" spans="1:3" ht="95.25" customHeight="1" x14ac:dyDescent="0.25">
      <c r="A28" s="38" t="s">
        <v>133</v>
      </c>
      <c r="B28" s="51"/>
      <c r="C28" s="51"/>
    </row>
  </sheetData>
  <mergeCells count="21">
    <mergeCell ref="B7:C7"/>
    <mergeCell ref="B8:C8"/>
    <mergeCell ref="B10:C10"/>
    <mergeCell ref="B9:C9"/>
    <mergeCell ref="A1:C1"/>
    <mergeCell ref="B2:C2"/>
    <mergeCell ref="B3:C3"/>
    <mergeCell ref="B4:C4"/>
    <mergeCell ref="B5:C5"/>
    <mergeCell ref="B6:C6"/>
    <mergeCell ref="B27:C27"/>
    <mergeCell ref="A13:C13"/>
    <mergeCell ref="B28:C28"/>
    <mergeCell ref="A11:C12"/>
    <mergeCell ref="B20:C20"/>
    <mergeCell ref="B14:C14"/>
    <mergeCell ref="B15:C15"/>
    <mergeCell ref="B17:C17"/>
    <mergeCell ref="A18:A23"/>
    <mergeCell ref="B23:C23"/>
    <mergeCell ref="B16:C16"/>
  </mergeCells>
  <dataValidations count="1">
    <dataValidation type="decimal" operator="lessThanOrEqual" allowBlank="1" showInputMessage="1" showErrorMessage="1" sqref="C24" xr:uid="{41F05306-0647-4B3F-9F65-BA97A3AFC11D}">
      <formula1>1</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2AE44EFF-D747-47F8-839C-678EB5C9D5DF}">
          <x14:formula1>
            <xm:f>Hoja2!$N$1:$N$3</xm:f>
          </x14:formula1>
          <xm:sqref>B9:C9</xm:sqref>
        </x14:dataValidation>
        <x14:dataValidation type="list" allowBlank="1" showInputMessage="1" showErrorMessage="1" xr:uid="{B271960E-476F-49EB-921A-138494E0763A}">
          <x14:formula1>
            <xm:f>Hoja2!$G$1:$G$7</xm:f>
          </x14:formula1>
          <xm:sqref>B14:C14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134</v>
      </c>
    </row>
    <row r="2" spans="1:1" x14ac:dyDescent="0.25">
      <c r="A2" t="s">
        <v>96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N8"/>
  <sheetViews>
    <sheetView workbookViewId="0">
      <selection activeCell="A27" sqref="A27"/>
    </sheetView>
  </sheetViews>
  <sheetFormatPr baseColWidth="10" defaultColWidth="11.42578125" defaultRowHeight="15" x14ac:dyDescent="0.25"/>
  <cols>
    <col min="4" max="4" width="20.140625" bestFit="1" customWidth="1"/>
    <col min="5" max="5" width="42.85546875" bestFit="1" customWidth="1"/>
    <col min="7" max="7" width="33.28515625" customWidth="1"/>
    <col min="14" max="14" width="20.7109375" customWidth="1"/>
  </cols>
  <sheetData>
    <row r="1" spans="1:14" x14ac:dyDescent="0.25">
      <c r="A1" s="8" t="s">
        <v>36</v>
      </c>
      <c r="B1" t="s">
        <v>135</v>
      </c>
      <c r="C1" s="8" t="s">
        <v>40</v>
      </c>
      <c r="D1" s="8" t="s">
        <v>44</v>
      </c>
      <c r="E1" s="3" t="s">
        <v>45</v>
      </c>
      <c r="F1" s="2" t="s">
        <v>77</v>
      </c>
      <c r="G1" s="2" t="s">
        <v>136</v>
      </c>
      <c r="H1" s="4">
        <v>0.7</v>
      </c>
      <c r="I1" t="s">
        <v>137</v>
      </c>
      <c r="J1" t="s">
        <v>138</v>
      </c>
      <c r="L1" t="s">
        <v>6</v>
      </c>
      <c r="N1" s="2" t="s">
        <v>139</v>
      </c>
    </row>
    <row r="2" spans="1:14" x14ac:dyDescent="0.25">
      <c r="A2" t="s">
        <v>140</v>
      </c>
      <c r="B2" t="s">
        <v>96</v>
      </c>
      <c r="C2" t="s">
        <v>141</v>
      </c>
      <c r="D2" s="2" t="s">
        <v>142</v>
      </c>
      <c r="E2" s="1" t="s">
        <v>143</v>
      </c>
      <c r="F2" s="2" t="s">
        <v>79</v>
      </c>
      <c r="G2" s="2" t="s">
        <v>144</v>
      </c>
      <c r="H2" s="4">
        <v>0.25</v>
      </c>
      <c r="I2" t="s">
        <v>145</v>
      </c>
      <c r="J2" t="s">
        <v>146</v>
      </c>
      <c r="L2" t="s">
        <v>147</v>
      </c>
      <c r="N2" s="2" t="s">
        <v>148</v>
      </c>
    </row>
    <row r="3" spans="1:14" x14ac:dyDescent="0.25">
      <c r="A3" t="s">
        <v>149</v>
      </c>
      <c r="C3" t="s">
        <v>150</v>
      </c>
      <c r="D3" s="2" t="s">
        <v>151</v>
      </c>
      <c r="E3" s="1" t="s">
        <v>152</v>
      </c>
      <c r="F3" s="2" t="s">
        <v>153</v>
      </c>
      <c r="G3" s="2" t="s">
        <v>154</v>
      </c>
      <c r="H3" s="4">
        <v>0.55000000000000004</v>
      </c>
      <c r="I3" t="s">
        <v>155</v>
      </c>
      <c r="J3" t="s">
        <v>156</v>
      </c>
      <c r="N3" s="2" t="s">
        <v>79</v>
      </c>
    </row>
    <row r="4" spans="1:14" x14ac:dyDescent="0.25">
      <c r="A4" t="s">
        <v>157</v>
      </c>
      <c r="C4" t="s">
        <v>158</v>
      </c>
      <c r="E4" s="1" t="s">
        <v>159</v>
      </c>
      <c r="G4" s="2" t="s">
        <v>160</v>
      </c>
      <c r="H4" s="4">
        <v>0.15</v>
      </c>
      <c r="I4" t="s">
        <v>161</v>
      </c>
      <c r="J4" t="s">
        <v>162</v>
      </c>
      <c r="N4" s="2"/>
    </row>
    <row r="5" spans="1:14" x14ac:dyDescent="0.25">
      <c r="A5" t="s">
        <v>163</v>
      </c>
      <c r="E5" s="1" t="s">
        <v>164</v>
      </c>
      <c r="G5" s="2" t="s">
        <v>165</v>
      </c>
      <c r="H5" s="4">
        <v>0.7</v>
      </c>
      <c r="I5" t="s">
        <v>166</v>
      </c>
      <c r="J5" t="s">
        <v>167</v>
      </c>
      <c r="N5" s="2"/>
    </row>
    <row r="6" spans="1:14" x14ac:dyDescent="0.25">
      <c r="E6" s="1" t="s">
        <v>168</v>
      </c>
      <c r="G6" s="2" t="s">
        <v>169</v>
      </c>
      <c r="H6" s="4">
        <v>0.3</v>
      </c>
      <c r="J6" t="s">
        <v>170</v>
      </c>
      <c r="N6" s="2"/>
    </row>
    <row r="7" spans="1:14" x14ac:dyDescent="0.25">
      <c r="E7" s="1" t="s">
        <v>171</v>
      </c>
      <c r="G7" s="2" t="s">
        <v>79</v>
      </c>
      <c r="N7" s="2" t="s">
        <v>79</v>
      </c>
    </row>
    <row r="8" spans="1:14" x14ac:dyDescent="0.25">
      <c r="E8" s="1" t="s">
        <v>172</v>
      </c>
    </row>
  </sheetData>
  <pageMargins left="0.7" right="0.7" top="0.75" bottom="0.75" header="0.3" footer="0.3"/>
  <pageSetup orientation="portrait" r:id="rId1"/>
  <headerFooter>
    <oddHeader>&amp;C&amp;"Calibri"&amp;10&amp;K000000Internal&amp;1#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053764-0AEE-4C5F-8731-D8855A804D4F}">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customXml/itemProps2.xml><?xml version="1.0" encoding="utf-8"?>
<ds:datastoreItem xmlns:ds="http://schemas.openxmlformats.org/officeDocument/2006/customXml" ds:itemID="{A6FDF152-C196-4040-AB51-46B29C1B68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D89E017-DF9E-4D7A-9036-DAED46F48CF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GENERALES NOTA 322</vt:lpstr>
      <vt:lpstr>GENERALES NOTA 321</vt:lpstr>
      <vt:lpstr>GENERALES  NOTA 324 -478</vt:lpstr>
      <vt:lpstr>GENERALES NOTA 325</vt:lpstr>
      <vt:lpstr>CONCEPTO DE CONCILIACIÓN 330 </vt:lpstr>
      <vt:lpstr>CAMBIO DE CONTINGENCIA 423</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Revelo Castiblanco, Maria Alejandra (ALLIANZ COLOMBIA)</cp:lastModifiedBy>
  <cp:revision/>
  <dcterms:created xsi:type="dcterms:W3CDTF">2020-12-07T14:41:17Z</dcterms:created>
  <dcterms:modified xsi:type="dcterms:W3CDTF">2025-03-11T02:52:50Z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y fmtid="{D5CDD505-2E9C-101B-9397-08002B2CF9AE}" pid="30" name="ContentTypeId">
    <vt:lpwstr>0x0101002C92A54D8AB3014FADD0201C99992F62</vt:lpwstr>
  </property>
  <property fmtid="{D5CDD505-2E9C-101B-9397-08002B2CF9AE}" pid="31" name="MediaServiceImageTags">
    <vt:lpwstr/>
  </property>
  <property fmtid="{D5CDD505-2E9C-101B-9397-08002B2CF9AE}" pid="32" name="MSIP_Label_defa4170-0d19-0005-0004-bc88714345d2_Enabled">
    <vt:lpwstr>true</vt:lpwstr>
  </property>
  <property fmtid="{D5CDD505-2E9C-101B-9397-08002B2CF9AE}" pid="33" name="MSIP_Label_defa4170-0d19-0005-0004-bc88714345d2_SetDate">
    <vt:lpwstr>2025-03-10T20:16:04Z</vt:lpwstr>
  </property>
  <property fmtid="{D5CDD505-2E9C-101B-9397-08002B2CF9AE}" pid="34" name="MSIP_Label_defa4170-0d19-0005-0004-bc88714345d2_Method">
    <vt:lpwstr>Standard</vt:lpwstr>
  </property>
  <property fmtid="{D5CDD505-2E9C-101B-9397-08002B2CF9AE}" pid="35" name="MSIP_Label_defa4170-0d19-0005-0004-bc88714345d2_Name">
    <vt:lpwstr>defa4170-0d19-0005-0004-bc88714345d2</vt:lpwstr>
  </property>
  <property fmtid="{D5CDD505-2E9C-101B-9397-08002B2CF9AE}" pid="36" name="MSIP_Label_defa4170-0d19-0005-0004-bc88714345d2_SiteId">
    <vt:lpwstr>3bfb38a9-80c7-46ae-96ba-0ba74714d0ce</vt:lpwstr>
  </property>
  <property fmtid="{D5CDD505-2E9C-101B-9397-08002B2CF9AE}" pid="37" name="MSIP_Label_defa4170-0d19-0005-0004-bc88714345d2_ActionId">
    <vt:lpwstr>92e34963-ec2d-4d6a-b90a-c5d0601e09b9</vt:lpwstr>
  </property>
  <property fmtid="{D5CDD505-2E9C-101B-9397-08002B2CF9AE}" pid="38" name="MSIP_Label_defa4170-0d19-0005-0004-bc88714345d2_ContentBits">
    <vt:lpwstr>0</vt:lpwstr>
  </property>
  <property fmtid="{D5CDD505-2E9C-101B-9397-08002B2CF9AE}" pid="39" name="MSIP_Label_defa4170-0d19-0005-0004-bc88714345d2_Tag">
    <vt:lpwstr>10, 3, 0, 1</vt:lpwstr>
  </property>
</Properties>
</file>