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mkrodriguez\Downloads\"/>
    </mc:Choice>
  </mc:AlternateContent>
  <xr:revisionPtr revIDLastSave="0" documentId="13_ncr:1_{1F605A24-0BF7-4EFC-92F1-FB783292F8B3}" xr6:coauthVersionLast="47" xr6:coauthVersionMax="47" xr10:uidLastSave="{00000000-0000-0000-0000-000000000000}"/>
  <bookViews>
    <workbookView xWindow="-120" yWindow="-120" windowWidth="24240" windowHeight="13020" xr2:uid="{00000000-000D-0000-FFFF-FFFF00000000}"/>
  </bookViews>
  <sheets>
    <sheet name="GENERALES NOTA 322" sheetId="5" r:id="rId1"/>
    <sheet name="GENERALES NOTA 321" sheetId="10" r:id="rId2"/>
    <sheet name="GENERALES  NOTA 324 -478" sheetId="11" r:id="rId3"/>
    <sheet name="GENERALES NOTA 325" sheetId="14" r:id="rId4"/>
    <sheet name="CONCEPTO DE CONCILIACIÓN 330 " sheetId="17" r:id="rId5"/>
    <sheet name="CAMBIO DE CONTINGENCIA 423" sheetId="18" r:id="rId6"/>
    <sheet name="Hoja1" sheetId="15" state="hidden"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5" l="1"/>
  <c r="C21" i="5"/>
  <c r="C20" i="5"/>
  <c r="C11" i="11" s="1"/>
  <c r="B8" i="11"/>
  <c r="B2" i="18"/>
  <c r="B2" i="17"/>
  <c r="B2" i="14"/>
  <c r="B16" i="18"/>
  <c r="B27" i="18" s="1"/>
  <c r="B8" i="18"/>
  <c r="H20" i="17"/>
  <c r="H22" i="17" s="1"/>
  <c r="H24" i="17" s="1"/>
  <c r="G20" i="17"/>
  <c r="G22" i="17" s="1"/>
  <c r="G24" i="17" s="1"/>
  <c r="F20" i="17"/>
  <c r="F22" i="17" s="1"/>
  <c r="F24" i="17" s="1"/>
  <c r="E20" i="17"/>
  <c r="E22" i="17" s="1"/>
  <c r="E24" i="17" s="1"/>
  <c r="D20" i="17"/>
  <c r="D22" i="17" s="1"/>
  <c r="D24" i="17" s="1"/>
  <c r="H19" i="17"/>
  <c r="H21" i="17" s="1"/>
  <c r="H23" i="17" s="1"/>
  <c r="G19" i="17"/>
  <c r="G21" i="17" s="1"/>
  <c r="G23" i="17" s="1"/>
  <c r="F19" i="17"/>
  <c r="F21" i="17" s="1"/>
  <c r="F23" i="17" s="1"/>
  <c r="E19" i="17"/>
  <c r="E21" i="17" s="1"/>
  <c r="E23" i="17" s="1"/>
  <c r="D19" i="17"/>
  <c r="D21" i="17" s="1"/>
  <c r="D23" i="17" s="1"/>
  <c r="B2" i="11"/>
  <c r="D34" i="5"/>
  <c r="D35" i="5"/>
  <c r="B8" i="17"/>
  <c r="B7" i="18"/>
  <c r="B6" i="18"/>
  <c r="B5" i="18"/>
  <c r="B4" i="18"/>
  <c r="B3" i="18"/>
  <c r="B7" i="17"/>
  <c r="B6" i="17"/>
  <c r="B5" i="17"/>
  <c r="B4" i="17"/>
  <c r="B3" i="17"/>
  <c r="B17" i="11"/>
  <c r="C10" i="11"/>
  <c r="B7" i="10"/>
  <c r="B7" i="11" s="1"/>
  <c r="B7" i="14"/>
  <c r="B6" i="14"/>
  <c r="B5" i="14"/>
  <c r="B4" i="14"/>
  <c r="B3" i="14"/>
  <c r="B4" i="10"/>
  <c r="B4" i="11" s="1"/>
  <c r="B5" i="10"/>
  <c r="B5" i="11" s="1"/>
  <c r="B6" i="10"/>
  <c r="B6" i="11" s="1"/>
  <c r="B3" i="10"/>
  <c r="B3" i="11" s="1"/>
  <c r="B28" i="11" l="1"/>
  <c r="B9" i="17"/>
</calcChain>
</file>

<file path=xl/sharedStrings.xml><?xml version="1.0" encoding="utf-8"?>
<sst xmlns="http://schemas.openxmlformats.org/spreadsheetml/2006/main" count="269" uniqueCount="194">
  <si>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</si>
  <si>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</si>
  <si>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</si>
  <si>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</si>
  <si>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</si>
  <si>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</si>
  <si>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</si>
  <si>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</si>
  <si>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</si>
  <si>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</si>
  <si>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</si>
  <si>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</si>
  <si>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</si>
  <si>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</si>
  <si>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</si>
  <si>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</si>
  <si>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</si>
  <si>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</si>
  <si>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</si>
  <si>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</si>
  <si>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</si>
  <si>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</si>
  <si>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</si>
  <si>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</si>
  <si>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</si>
  <si>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</si>
  <si>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</si>
  <si>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</si>
  <si>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SINIESTRO   APL</t>
  </si>
  <si>
    <t>Radicado(23 digitos)</t>
  </si>
  <si>
    <t>Juzgado</t>
  </si>
  <si>
    <t>Demandado</t>
  </si>
  <si>
    <t xml:space="preserve">Demandante </t>
  </si>
  <si>
    <t>Tipo de vinculacion compañía</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</si>
  <si>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</si>
  <si>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</si>
  <si>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</si>
  <si>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</si>
  <si>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</si>
  <si>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</si>
  <si>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</si>
  <si>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</si>
  <si>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</si>
  <si>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</si>
  <si>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</si>
  <si>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</si>
  <si>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</si>
  <si>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</si>
  <si>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</si>
  <si>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</si>
  <si>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</si>
  <si>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</si>
  <si>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</si>
  <si>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</si>
  <si>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VISTO BUENO OUTSOUCING</t>
  </si>
  <si>
    <t xml:space="preserve">CONTINGENCIA </t>
  </si>
  <si>
    <t>COMENTARIOS CLASIFICACIÓN Y VALOR CONTINGENCIA</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</si>
  <si>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</si>
  <si>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</si>
  <si>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</si>
  <si>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</si>
  <si>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</si>
  <si>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</si>
  <si>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</si>
  <si>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</si>
  <si>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</si>
  <si>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</si>
  <si>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</si>
  <si>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</si>
  <si>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</si>
  <si>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</si>
  <si>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</si>
  <si>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</si>
  <si>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</si>
  <si>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</si>
  <si>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</si>
  <si>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</si>
  <si>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de las pretensiones totales de la demanda (en pesos no en SMMLV)</t>
  </si>
  <si>
    <t>Perjuicios reclamados  (en pesos no en SMMLV)</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</si>
  <si>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</si>
  <si>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</si>
  <si>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</si>
  <si>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</si>
  <si>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</si>
  <si>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</si>
  <si>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</si>
  <si>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</si>
  <si>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</si>
  <si>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</si>
  <si>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</si>
  <si>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</si>
  <si>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</si>
  <si>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</si>
  <si>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</si>
  <si>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</si>
  <si>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</si>
  <si>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</si>
  <si>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</si>
  <si>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</si>
  <si>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</si>
  <si>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NO</t>
  </si>
  <si>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</si>
  <si>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</si>
  <si>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</si>
  <si>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</si>
  <si>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pruabas;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</si>
  <si>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</si>
  <si>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</si>
  <si>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</si>
  <si>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</si>
  <si>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</si>
  <si>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</si>
  <si>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</si>
  <si>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</si>
  <si>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</si>
  <si>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</si>
  <si>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</si>
  <si>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</si>
  <si>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</si>
  <si>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</si>
  <si>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</si>
  <si>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</si>
  <si>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</si>
  <si>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</si>
  <si>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</si>
  <si>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</si>
  <si>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</si>
  <si>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</si>
  <si>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</si>
  <si>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COMENTARIOS ABOGADO EXTERNO</t>
  </si>
  <si>
    <t>AUTORIZACIÓN COMPAÑÍA SUMA</t>
  </si>
  <si>
    <t xml:space="preserve">AUTORIZACIÓN COMPAÑÍA COMENTARIOS </t>
  </si>
  <si>
    <t>CAMBIO CONTINGENCIA PJ</t>
  </si>
  <si>
    <t xml:space="preserve">CONTINGENCIA ACTUAL </t>
  </si>
  <si>
    <t xml:space="preserve">CAMBIO DE CONTINGENCIA </t>
  </si>
  <si>
    <t xml:space="preserve">COMENTARIOS CAMBIO DE CONTINGENCIA </t>
  </si>
  <si>
    <t xml:space="preserve">ACTUALIZACION DE CONTINGENCIA  </t>
  </si>
  <si>
    <t>COMENTARIO Y MOTIVO DE ACTUALIZACIÓN DE CONTINGENCIA</t>
  </si>
  <si>
    <t xml:space="preserve">SI </t>
  </si>
  <si>
    <t>SI</t>
  </si>
  <si>
    <t>PROBABLE GENERALES</t>
  </si>
  <si>
    <t xml:space="preserve">Situcion Laboral </t>
  </si>
  <si>
    <t>Acompañante motorista</t>
  </si>
  <si>
    <t xml:space="preserve">PROBABLE </t>
  </si>
  <si>
    <t>OCURRENCIA</t>
  </si>
  <si>
    <t>CEDIDO</t>
  </si>
  <si>
    <t>FACULTATIVO</t>
  </si>
  <si>
    <t xml:space="preserve">Objetado por la Compañía </t>
  </si>
  <si>
    <t>EVENTUAL GENERALES</t>
  </si>
  <si>
    <t xml:space="preserve">Ocupado-trabajador cuenta ajena </t>
  </si>
  <si>
    <t xml:space="preserve">Ciclista </t>
  </si>
  <si>
    <t>DEMANDA DIRECTA</t>
  </si>
  <si>
    <t xml:space="preserve">EVENTUAL </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</si>
  <si>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</si>
  <si>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</si>
  <si>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</si>
  <si>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</si>
  <si>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</si>
  <si>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</si>
  <si>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</si>
  <si>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</si>
  <si>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</si>
  <si>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</si>
  <si>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</si>
  <si>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</si>
  <si>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</si>
  <si>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</si>
  <si>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</si>
  <si>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</si>
  <si>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</si>
  <si>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</si>
  <si>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</si>
  <si>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</si>
  <si>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</si>
  <si>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</si>
  <si>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</si>
  <si>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</si>
  <si>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 xml:space="preserve">11001310300220190026300 </t>
  </si>
  <si>
    <t>JUZGADO SEGUNDO (2°) CIVIL DEL CIRCUITO DE BOGOTÁ</t>
  </si>
  <si>
    <t xml:space="preserve">HOSPITAL UNIVERSITARIO SAN IGNACIO
CINDY ANDREA DÍAZ BECERRA
JOSÉ FERNANDO PARRA CÓRDOBA
FAMISANAR EPS. </t>
  </si>
  <si>
    <t xml:space="preserve">HÉCTOR LIZARAZO JIMÉNEZ (COMPAÑERO PERMANENTE)
HÉCTOR ANDRÉS MORALES LIZARAZO (NIETO)
HÉCTOR JAVIER LIZARAZO JIMÉNEZ (HIJO) 29/12/1982
ISABELLA MORALES VILLARRAGA (BISNIETA)
LUZ DARY LIZARAZO JIMÉNEZ (HIJA) 18/12/1973
LUZ YASMÍN LIZARAZO JIMÉNEZ (HIJA) 05/11/1972
PAULA VALENTINA LIZARAZO GARCÍA (NIETA)
SAMUEL ENRIQUE CÁRDENAS LIZARAZO (NIETO) </t>
  </si>
  <si>
    <t>Marina Jimenez Rozo</t>
  </si>
  <si>
    <t>9 de junio de 2017</t>
  </si>
  <si>
    <t>19 de octubre de 2018</t>
  </si>
  <si>
    <t>9 de agosto de 2018</t>
  </si>
  <si>
    <t>RC PROFESIONAL</t>
  </si>
  <si>
    <t xml:space="preserve">1. El día 7 junio del 2017 la señora MARINA JIMENEZ ROZO (Q.P.D..) a las 11 am consultó a urgencias al Hospital Universitario San Ignacio por presentar un cuadro de piel y ojos de color amarillo.En horas de la noche el médico de turno le informó a la hija de la paciente que aquella tenía las plaquetas bajas y se le había subido la bilirrubina, por lo que se desartaria un cuadro de calculos o afceción de vesícula. Al día siguiente, el médico indica que iniciarian suministro de corticoides pero que si no funcionaba le harían una biopsia de la medula porque la enfermedad podría se sindrome de Evans y anemia hemolítica.
2. El día 09 de junio del 2017 sobre las 3:00 a.m., la señora MARINA JIMENEZ ROZO tuvo una pérdida de conciencia y cayó al suelo donde recibió un golpe que según los demandantes agravó su estado de saludo. Así las cosas, fue llevada para toma de un TAC cerebral por sospecha de ACV, según la historia clínica se activó protocolo de ACV pero la paciente presentaba alto riesgo de sangrado post trombolisis por lo que no se realizó. Posteriormente presentó paro cardiorespiratorio sin respuesta positiva a la reanimación, declarando su muerte a las 7:26 am. </t>
  </si>
  <si>
    <t>PONTIFICIA UNIVERSIDAD JAVERIANA</t>
  </si>
  <si>
    <t>5 de sepembre de 2022</t>
  </si>
  <si>
    <t>11 de febrero de 2025</t>
  </si>
  <si>
    <t>13 de marzo de 2025</t>
  </si>
  <si>
    <t xml:space="preserve">daño moral </t>
  </si>
  <si>
    <t>daño emergente</t>
  </si>
  <si>
    <t>860013720-1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</si>
</sst>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4" formatCode="_-&quot;$&quot;\ * #,##0.00_-;\-&quot;$&quot;\ * #,##0.00_-;_-&quot;$&quot;\ * &quot;-&quot;??_-;_-@_-"/>
    <numFmt numFmtId="164" formatCode="_-&quot;$&quot;\ * #,##0_-;\-&quot;$&quot;\ * #,##0_-;_-&quot;$&quot;\ * &quot;-&quot;??_-;_-@_-"/>
    <numFmt numFmtId="165" formatCode="&quot;$&quot;\ #,##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20"/>
      <color theme="0"/>
      <name val="Calibri"/>
      <family val="2"/>
      <scheme val="minor"/>
    </font>
    <font>
      <b/>
      <sz val="10"/>
      <color theme="0"/>
      <name val="Century Gothic"/>
      <family val="2"/>
    </font>
    <font>
      <sz val="10"/>
      <color theme="1"/>
      <name val="Century Gothic"/>
      <family val="2"/>
    </font>
    <font>
      <b/>
      <sz val="10"/>
      <color theme="1"/>
      <name val="Century Gothic"/>
      <family val="2"/>
    </font>
    <font>
      <sz val="1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0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2" fillId="0" borderId="2" xfId="0" applyFont="1" applyBorder="1" applyAlignment="1">
      <alignment horizontal="justify" vertical="top"/>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0" fillId="0" borderId="9" xfId="0" applyBorder="1" applyAlignment="1" applyProtection="1">
      <alignment horizontal="justify" vertical="top"/>
      <protection locked="0"/>
    </xf>
    <xf numFmtId="9" fontId="0" fillId="0" borderId="9" xfId="2" applyFont="1" applyBorder="1" applyAlignment="1" applyProtection="1">
      <alignment horizontal="center" vertical="top"/>
      <protection locked="0"/>
    </xf>
    <xf numFmtId="0" fontId="5" fillId="2" borderId="1" xfId="0" applyFont="1" applyFill="1" applyBorder="1" applyAlignment="1">
      <alignment horizontal="justify" vertical="top"/>
    </xf>
    <xf numFmtId="0" fontId="4" fillId="2" borderId="1" xfId="0" applyFont="1" applyFill="1" applyBorder="1" applyAlignment="1">
      <alignment horizontal="justify" vertical="center"/>
    </xf>
    <xf numFmtId="42" fontId="0" fillId="0" borderId="0" xfId="1" applyFont="1" applyAlignment="1">
      <alignment horizontal="justify"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0" fillId="7" borderId="1" xfId="0"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7" fillId="2" borderId="0" xfId="0" applyFont="1" applyFill="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7" fillId="2" borderId="4" xfId="0" applyFont="1" applyFill="1" applyBorder="1" applyAlignment="1">
      <alignment horizontal="center" vertical="top"/>
    </xf>
    <xf numFmtId="0" fontId="2" fillId="0" borderId="2" xfId="0" applyFont="1" applyBorder="1" applyAlignment="1">
      <alignment horizontal="center" vertical="top"/>
    </xf>
    <xf numFmtId="0" fontId="0" fillId="0" borderId="3" xfId="0" applyBorder="1" applyAlignment="1">
      <alignment horizontal="center" vertical="top"/>
    </xf>
    <xf numFmtId="0" fontId="0" fillId="0" borderId="2" xfId="0" applyBorder="1" applyAlignment="1">
      <alignment horizontal="center" vertical="top"/>
    </xf>
    <xf numFmtId="0" fontId="0" fillId="0" borderId="11" xfId="0" applyBorder="1" applyAlignment="1">
      <alignment horizontal="center" vertical="top"/>
    </xf>
    <xf numFmtId="42" fontId="0" fillId="5" borderId="0" xfId="1" applyFont="1" applyFill="1" applyBorder="1" applyAlignment="1">
      <alignment horizontal="center" vertical="top"/>
    </xf>
    <xf numFmtId="0" fontId="0" fillId="0" borderId="1" xfId="0"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0" fillId="0" borderId="11" xfId="0" applyBorder="1" applyAlignment="1" applyProtection="1">
      <alignment horizontal="justify" vertical="top"/>
      <protection locked="0"/>
    </xf>
    <xf numFmtId="0" fontId="7" fillId="2" borderId="11" xfId="0" applyFont="1" applyFill="1" applyBorder="1" applyAlignment="1" applyProtection="1">
      <alignment horizontal="center" vertical="top"/>
      <protection locked="0"/>
    </xf>
    <xf numFmtId="0" fontId="11"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7" borderId="5" xfId="0" applyFill="1" applyBorder="1" applyAlignment="1" applyProtection="1">
      <alignment horizontal="left" vertical="top" wrapText="1"/>
      <protection locked="0"/>
    </xf>
    <xf numFmtId="0" fontId="0" fillId="7"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2" fillId="0" borderId="1" xfId="0" applyFont="1" applyBorder="1" applyAlignment="1" applyProtection="1">
      <alignment horizontal="justify" vertical="top"/>
      <protection locked="0"/>
    </xf>
    <xf numFmtId="164" fontId="0" fillId="5" borderId="1" xfId="3" applyNumberFormat="1" applyFont="1" applyFill="1" applyBorder="1" applyAlignment="1">
      <alignment horizontal="justify" vertical="top"/>
    </xf>
    <xf numFmtId="0" fontId="0" fillId="0" borderId="1" xfId="0" applyBorder="1" applyAlignment="1">
      <alignment horizontal="center" vertical="top" wrapText="1"/>
    </xf>
    <xf numFmtId="0" fontId="3" fillId="2" borderId="4" xfId="0" applyFont="1" applyFill="1" applyBorder="1" applyAlignment="1">
      <alignment horizontal="center" vertical="top"/>
    </xf>
    <xf numFmtId="165" fontId="0" fillId="5" borderId="1" xfId="1" applyNumberFormat="1" applyFont="1" applyFill="1" applyBorder="1" applyAlignment="1">
      <alignment horizontal="justify" vertical="top"/>
    </xf>
    <xf numFmtId="165" fontId="0" fillId="5" borderId="1" xfId="3" applyNumberFormat="1" applyFont="1" applyFill="1" applyBorder="1" applyAlignment="1">
      <alignment horizontal="center"/>
    </xf>
    <xf numFmtId="0" fontId="0" fillId="5" borderId="1" xfId="0" applyFill="1" applyBorder="1" applyAlignment="1">
      <alignment horizontal="justify" vertical="top"/>
    </xf>
    <xf numFmtId="42" fontId="0" fillId="5" borderId="1" xfId="1" applyFont="1" applyFill="1" applyBorder="1" applyAlignment="1">
      <alignment horizontal="center" vertical="top"/>
    </xf>
    <xf numFmtId="0" fontId="2" fillId="0" borderId="4" xfId="0" applyFont="1" applyBorder="1" applyAlignment="1">
      <alignment horizontal="center" vertical="top"/>
    </xf>
    <xf numFmtId="0" fontId="2" fillId="0" borderId="6" xfId="0" applyFont="1" applyBorder="1" applyAlignment="1">
      <alignment horizontal="center"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D35"/>
  <sheetViews>
    <sheetView tabSelected="1" topLeftCell="A13" zoomScale="90" zoomScaleNormal="90" workbookViewId="0">
      <selection activeCell="B12" sqref="B12:C14"/>
    </sheetView>
  </sheetViews>
  <sheetFormatPr baseColWidth="10" defaultColWidth="0" defaultRowHeight="15" x14ac:dyDescent="0.25"/>
  <cols>
    <col min="1" max="1" width="92.7109375" style="7" customWidth="1"/>
    <col min="2" max="2" width="63.85546875" style="7" customWidth="1"/>
    <col min="3" max="3" width="75.140625" style="7" customWidth="1"/>
    <col min="4" max="16384" width="11.42578125" style="2" hidden="1"/>
  </cols>
  <sheetData>
    <row r="1" spans="1:3" ht="28.5" customHeight="1" x14ac:dyDescent="0.25">
      <c r="A1" s="59" t="s">
        <v>0</v>
      </c>
      <c r="B1" s="59"/>
      <c r="C1" s="59"/>
    </row>
    <row r="2" spans="1:3" x14ac:dyDescent="0.25">
      <c r="A2" s="5" t="s">
        <v>1</v>
      </c>
      <c r="B2" s="62" t="s">
        <v>177</v>
      </c>
      <c r="C2" s="63"/>
    </row>
    <row r="3" spans="1:3" x14ac:dyDescent="0.25">
      <c r="A3" s="5" t="s">
        <v>2</v>
      </c>
      <c r="B3" s="60" t="s">
        <v>178</v>
      </c>
      <c r="C3" s="61"/>
    </row>
    <row r="4" spans="1:3" x14ac:dyDescent="0.25">
      <c r="A4" s="5" t="s">
        <v>3</v>
      </c>
      <c r="B4" s="57" t="s">
        <v>179</v>
      </c>
      <c r="C4" s="61"/>
    </row>
    <row r="5" spans="1:3" ht="14.45" customHeight="1" x14ac:dyDescent="0.25">
      <c r="A5" s="5" t="s">
        <v>4</v>
      </c>
      <c r="B5" s="57" t="s">
        <v>180</v>
      </c>
      <c r="C5" s="61"/>
    </row>
    <row r="6" spans="1:3" x14ac:dyDescent="0.25">
      <c r="A6" s="5" t="s">
        <v>5</v>
      </c>
      <c r="B6" s="45" t="s">
        <v>6</v>
      </c>
      <c r="C6" s="45"/>
    </row>
    <row r="7" spans="1:3" x14ac:dyDescent="0.25">
      <c r="A7" s="5" t="s">
        <v>7</v>
      </c>
      <c r="B7" s="60" t="s">
        <v>181</v>
      </c>
      <c r="C7" s="61"/>
    </row>
    <row r="8" spans="1:3" x14ac:dyDescent="0.25">
      <c r="A8" s="5" t="s">
        <v>8</v>
      </c>
      <c r="B8" s="57" t="s">
        <v>182</v>
      </c>
      <c r="C8" s="58"/>
    </row>
    <row r="9" spans="1:3" x14ac:dyDescent="0.25">
      <c r="A9" s="5" t="s">
        <v>9</v>
      </c>
      <c r="B9" s="57" t="s">
        <v>184</v>
      </c>
      <c r="C9" s="58"/>
    </row>
    <row r="10" spans="1:3" x14ac:dyDescent="0.25">
      <c r="A10" s="5" t="s">
        <v>10</v>
      </c>
      <c r="B10" s="57" t="s">
        <v>183</v>
      </c>
      <c r="C10" s="58"/>
    </row>
    <row r="11" spans="1:3" ht="23.25" customHeight="1" x14ac:dyDescent="0.25">
      <c r="A11" s="5" t="s">
        <v>11</v>
      </c>
      <c r="B11" s="57" t="s">
        <v>185</v>
      </c>
      <c r="C11" s="58"/>
    </row>
    <row r="12" spans="1:3" x14ac:dyDescent="0.25">
      <c r="A12" s="46" t="s">
        <v>12</v>
      </c>
      <c r="B12" s="47" t="s">
        <v>186</v>
      </c>
      <c r="C12" s="45"/>
    </row>
    <row r="13" spans="1:3" ht="30" customHeight="1" x14ac:dyDescent="0.25">
      <c r="A13" s="46"/>
      <c r="B13" s="45"/>
      <c r="C13" s="45"/>
    </row>
    <row r="14" spans="1:3" ht="73.5" customHeight="1" x14ac:dyDescent="0.25">
      <c r="A14" s="46"/>
      <c r="B14" s="45"/>
      <c r="C14" s="45"/>
    </row>
    <row r="15" spans="1:3" x14ac:dyDescent="0.25">
      <c r="A15" s="5" t="s">
        <v>13</v>
      </c>
      <c r="B15" s="51">
        <f>SUM(C17,C20,C21,C22,C23)</f>
        <v>2847000000</v>
      </c>
      <c r="C15" s="52"/>
    </row>
    <row r="16" spans="1:3" ht="33.75" customHeight="1" x14ac:dyDescent="0.25">
      <c r="A16" s="53" t="s">
        <v>14</v>
      </c>
      <c r="B16" s="54" t="s">
        <v>15</v>
      </c>
      <c r="C16" s="54"/>
    </row>
    <row r="17" spans="1:3" ht="33.75" customHeight="1" x14ac:dyDescent="0.25">
      <c r="A17" s="53"/>
      <c r="B17" s="11" t="s">
        <v>16</v>
      </c>
      <c r="C17" s="6"/>
    </row>
    <row r="18" spans="1:3" ht="33.75" customHeight="1" x14ac:dyDescent="0.25">
      <c r="A18" s="53"/>
      <c r="B18" s="7" t="s">
        <v>192</v>
      </c>
    </row>
    <row r="19" spans="1:3" x14ac:dyDescent="0.25">
      <c r="A19" s="53"/>
      <c r="B19" s="55" t="s">
        <v>18</v>
      </c>
      <c r="C19" s="56"/>
    </row>
    <row r="20" spans="1:3" x14ac:dyDescent="0.25">
      <c r="A20" s="53"/>
      <c r="B20" s="11" t="s">
        <v>191</v>
      </c>
      <c r="C20" s="6">
        <f>(1600*1423500)</f>
        <v>2277600000</v>
      </c>
    </row>
    <row r="21" spans="1:3" x14ac:dyDescent="0.25">
      <c r="A21" s="53"/>
      <c r="C21" s="43">
        <f>(400*1423500)</f>
        <v>569400000</v>
      </c>
    </row>
    <row r="22" spans="1:3" x14ac:dyDescent="0.25">
      <c r="A22" s="53"/>
      <c r="B22" s="55" t="s">
        <v>19</v>
      </c>
      <c r="C22" s="56"/>
    </row>
    <row r="23" spans="1:3" x14ac:dyDescent="0.25">
      <c r="A23" s="53"/>
      <c r="B23" s="11"/>
      <c r="C23" s="16"/>
    </row>
    <row r="24" spans="1:3" x14ac:dyDescent="0.25">
      <c r="A24" s="5" t="s">
        <v>20</v>
      </c>
      <c r="B24" s="48" t="s">
        <v>187</v>
      </c>
      <c r="C24" s="48"/>
    </row>
    <row r="25" spans="1:3" x14ac:dyDescent="0.25">
      <c r="A25" s="5" t="s">
        <v>21</v>
      </c>
      <c r="B25" s="48" t="s">
        <v>193</v>
      </c>
      <c r="C25" s="48"/>
    </row>
    <row r="26" spans="1:3" x14ac:dyDescent="0.25">
      <c r="A26" s="5" t="s">
        <v>22</v>
      </c>
      <c r="B26" s="48">
        <v>22267044</v>
      </c>
      <c r="C26" s="48"/>
    </row>
    <row r="27" spans="1:3" x14ac:dyDescent="0.25">
      <c r="A27" s="5" t="s">
        <v>23</v>
      </c>
      <c r="B27" s="49" t="s">
        <v>188</v>
      </c>
      <c r="C27" s="50"/>
    </row>
    <row r="28" spans="1:3" x14ac:dyDescent="0.25">
      <c r="A28" s="5" t="s">
        <v>24</v>
      </c>
      <c r="B28" s="44" t="s">
        <v>189</v>
      </c>
      <c r="C28" s="44"/>
    </row>
    <row r="29" spans="1:3" x14ac:dyDescent="0.25">
      <c r="A29" s="5" t="s">
        <v>25</v>
      </c>
      <c r="B29" s="44" t="s">
        <v>190</v>
      </c>
      <c r="C29" s="45"/>
    </row>
    <row r="34" spans="4:4" x14ac:dyDescent="0.25">
      <c r="D34" s="2" t="str">
        <f t="shared" ref="D34:D35" si="0">UPPER(A34)</f>
        <v/>
      </c>
    </row>
    <row r="35" spans="4:4" x14ac:dyDescent="0.25">
      <c r="D35" s="2" t="str">
        <f t="shared" si="0"/>
        <v/>
      </c>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opLeftCell="A3" zoomScaleNormal="10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26.25" x14ac:dyDescent="0.25">
      <c r="A1" s="74" t="s">
        <v>26</v>
      </c>
      <c r="B1" s="74"/>
      <c r="C1" s="74"/>
    </row>
    <row r="2" spans="1:3" x14ac:dyDescent="0.25">
      <c r="A2" s="13" t="s">
        <v>27</v>
      </c>
      <c r="B2" s="75" t="s">
        <v>28</v>
      </c>
      <c r="C2" s="76"/>
    </row>
    <row r="3" spans="1:3" x14ac:dyDescent="0.25">
      <c r="A3" s="5" t="s">
        <v>29</v>
      </c>
      <c r="B3" s="45" t="str">
        <f>'GENERALES NOTA 322'!B2:C2</f>
        <v xml:space="preserve">11001310300220190026300 </v>
      </c>
      <c r="C3" s="45"/>
    </row>
    <row r="4" spans="1:3" x14ac:dyDescent="0.25">
      <c r="A4" s="5" t="s">
        <v>30</v>
      </c>
      <c r="B4" s="45" t="str">
        <f>'GENERALES NOTA 322'!B3:C3</f>
        <v>JUZGADO SEGUNDO (2°) CIVIL DEL CIRCUITO DE BOGOTÁ</v>
      </c>
      <c r="C4" s="45"/>
    </row>
    <row r="5" spans="1:3" x14ac:dyDescent="0.25">
      <c r="A5" s="5" t="s">
        <v>31</v>
      </c>
      <c r="B5" s="45" t="str">
        <f>'GENERALES NOTA 322'!B4:C4</f>
        <v xml:space="preserve">HOSPITAL UNIVERSITARIO SAN IGNACIO
CINDY ANDREA DÍAZ BECERRA
JOSÉ FERNANDO PARRA CÓRDOBA
FAMISANAR EPS. </v>
      </c>
      <c r="C5" s="45"/>
    </row>
    <row r="6" spans="1:3" x14ac:dyDescent="0.25">
      <c r="A6" s="5" t="s">
        <v>32</v>
      </c>
      <c r="B6" s="45" t="str">
        <f>'GENERALES NOTA 322'!B5:C5</f>
        <v xml:space="preserve">HÉCTOR LIZARAZO JIMÉNEZ (COMPAÑERO PERMANENTE)
HÉCTOR ANDRÉS MORALES LIZARAZO (NIETO)
HÉCTOR JAVIER LIZARAZO JIMÉNEZ (HIJO) 29/12/1982
ISABELLA MORALES VILLARRAGA (BISNIETA)
LUZ DARY LIZARAZO JIMÉNEZ (HIJA) 18/12/1973
LUZ YASMÍN LIZARAZO JIMÉNEZ (HIJA) 05/11/1972
PAULA VALENTINA LIZARAZO GARCÍA (NIETA)
SAMUEL ENRIQUE CÁRDENAS LIZARAZO (NIETO) </v>
      </c>
      <c r="C6" s="45"/>
    </row>
    <row r="7" spans="1:3" x14ac:dyDescent="0.25">
      <c r="A7" s="5" t="s">
        <v>33</v>
      </c>
      <c r="B7" s="45" t="str">
        <f>'GENERALES NOTA 322'!B6:C6</f>
        <v>LLAMADA EN GARANTIA</v>
      </c>
      <c r="C7" s="45"/>
    </row>
    <row r="8" spans="1:3" x14ac:dyDescent="0.25">
      <c r="A8" s="13" t="s">
        <v>34</v>
      </c>
      <c r="B8" s="45"/>
      <c r="C8" s="45"/>
    </row>
    <row r="9" spans="1:3" x14ac:dyDescent="0.25">
      <c r="A9" s="13" t="s">
        <v>11</v>
      </c>
      <c r="B9" s="45"/>
      <c r="C9" s="45"/>
    </row>
    <row r="10" spans="1:3" x14ac:dyDescent="0.25">
      <c r="A10" s="13" t="s">
        <v>35</v>
      </c>
      <c r="B10" s="77"/>
      <c r="C10" s="78"/>
    </row>
    <row r="11" spans="1:3" x14ac:dyDescent="0.25">
      <c r="A11" s="13" t="s">
        <v>36</v>
      </c>
      <c r="B11" s="77"/>
      <c r="C11" s="76"/>
    </row>
    <row r="12" spans="1:3" x14ac:dyDescent="0.25">
      <c r="A12" s="13" t="s">
        <v>37</v>
      </c>
      <c r="B12" s="60"/>
      <c r="C12" s="61"/>
    </row>
    <row r="13" spans="1:3" x14ac:dyDescent="0.25">
      <c r="A13" s="13" t="s">
        <v>38</v>
      </c>
      <c r="B13" s="45"/>
      <c r="C13" s="45"/>
    </row>
    <row r="14" spans="1:3" x14ac:dyDescent="0.25">
      <c r="A14" s="13" t="s">
        <v>39</v>
      </c>
      <c r="B14" s="45"/>
      <c r="C14" s="45"/>
    </row>
    <row r="15" spans="1:3" x14ac:dyDescent="0.25">
      <c r="A15" s="13" t="s">
        <v>40</v>
      </c>
      <c r="B15" s="45"/>
      <c r="C15" s="45"/>
    </row>
    <row r="16" spans="1:3" x14ac:dyDescent="0.25">
      <c r="A16" s="72" t="s">
        <v>41</v>
      </c>
      <c r="B16" s="45"/>
      <c r="C16" s="45"/>
    </row>
    <row r="17" spans="1:3" x14ac:dyDescent="0.25">
      <c r="A17" s="73"/>
      <c r="B17" s="9" t="s">
        <v>42</v>
      </c>
      <c r="C17" s="10" t="s">
        <v>43</v>
      </c>
    </row>
    <row r="18" spans="1:3" x14ac:dyDescent="0.25">
      <c r="A18" s="73"/>
      <c r="B18" s="11"/>
      <c r="C18" s="11"/>
    </row>
    <row r="19" spans="1:3" x14ac:dyDescent="0.25">
      <c r="A19" s="73"/>
      <c r="B19" s="11"/>
      <c r="C19" s="11"/>
    </row>
    <row r="20" spans="1:3" x14ac:dyDescent="0.25">
      <c r="A20" s="73"/>
      <c r="B20" s="11"/>
      <c r="C20" s="11"/>
    </row>
    <row r="21" spans="1:3" x14ac:dyDescent="0.25">
      <c r="A21" s="13" t="s">
        <v>44</v>
      </c>
      <c r="B21" s="45"/>
      <c r="C21" s="45"/>
    </row>
    <row r="22" spans="1:3" x14ac:dyDescent="0.25">
      <c r="A22" s="13" t="s">
        <v>45</v>
      </c>
      <c r="B22" s="60"/>
      <c r="C22" s="61"/>
    </row>
    <row r="23" spans="1:3" x14ac:dyDescent="0.25">
      <c r="A23" s="13" t="s">
        <v>46</v>
      </c>
      <c r="B23" s="45"/>
      <c r="C23" s="45"/>
    </row>
    <row r="24" spans="1:3" x14ac:dyDescent="0.25">
      <c r="A24" s="13" t="s">
        <v>47</v>
      </c>
      <c r="B24" s="45"/>
      <c r="C24" s="45"/>
    </row>
    <row r="25" spans="1:3" x14ac:dyDescent="0.25">
      <c r="A25" s="13" t="s">
        <v>48</v>
      </c>
      <c r="B25" s="45"/>
      <c r="C25" s="45"/>
    </row>
    <row r="26" spans="1:3" x14ac:dyDescent="0.25">
      <c r="A26" s="12" t="s">
        <v>49</v>
      </c>
      <c r="B26" s="45"/>
      <c r="C26" s="45"/>
    </row>
    <row r="27" spans="1:3" x14ac:dyDescent="0.25">
      <c r="A27" s="71" t="s">
        <v>50</v>
      </c>
      <c r="B27" s="71"/>
      <c r="C27" s="71"/>
    </row>
    <row r="28" spans="1:3" ht="14.45" customHeight="1" x14ac:dyDescent="0.25">
      <c r="A28" s="66" t="s">
        <v>51</v>
      </c>
      <c r="B28" s="67"/>
      <c r="C28" s="29"/>
    </row>
    <row r="29" spans="1:3" ht="14.45" customHeight="1" x14ac:dyDescent="0.25">
      <c r="A29" s="68" t="s">
        <v>52</v>
      </c>
      <c r="B29" s="69"/>
      <c r="C29" s="29"/>
    </row>
    <row r="30" spans="1:3" ht="14.45" customHeight="1" x14ac:dyDescent="0.25">
      <c r="A30" s="68" t="s">
        <v>53</v>
      </c>
      <c r="B30" s="69"/>
      <c r="C30" s="30"/>
    </row>
    <row r="31" spans="1:3" ht="14.45" customHeight="1" x14ac:dyDescent="0.25">
      <c r="A31" s="68" t="s">
        <v>54</v>
      </c>
      <c r="B31" s="69"/>
      <c r="C31" s="29"/>
    </row>
    <row r="32" spans="1:3" x14ac:dyDescent="0.25">
      <c r="A32" s="68" t="s">
        <v>55</v>
      </c>
      <c r="B32" s="69"/>
      <c r="C32" s="29"/>
    </row>
    <row r="33" spans="1:3" ht="14.45" customHeight="1" x14ac:dyDescent="0.25">
      <c r="A33" s="68" t="s">
        <v>56</v>
      </c>
      <c r="B33" s="69"/>
      <c r="C33" s="29"/>
    </row>
    <row r="34" spans="1:3" ht="14.45" customHeight="1" x14ac:dyDescent="0.25">
      <c r="A34" s="68" t="s">
        <v>57</v>
      </c>
      <c r="B34" s="69"/>
      <c r="C34" s="31"/>
    </row>
    <row r="35" spans="1:3" x14ac:dyDescent="0.25">
      <c r="A35" s="66" t="s">
        <v>58</v>
      </c>
      <c r="B35" s="67"/>
      <c r="C35" s="32"/>
    </row>
    <row r="36" spans="1:3" x14ac:dyDescent="0.25">
      <c r="A36" s="70" t="s">
        <v>59</v>
      </c>
      <c r="B36" s="70"/>
      <c r="C36" s="70"/>
    </row>
    <row r="37" spans="1:3" x14ac:dyDescent="0.25">
      <c r="A37" s="64" t="s">
        <v>60</v>
      </c>
      <c r="B37" s="64"/>
      <c r="C37" s="11"/>
    </row>
    <row r="38" spans="1:3" x14ac:dyDescent="0.25">
      <c r="A38" s="64" t="s">
        <v>61</v>
      </c>
      <c r="B38" s="64"/>
      <c r="C38" s="11"/>
    </row>
    <row r="39" spans="1:3" x14ac:dyDescent="0.25">
      <c r="A39" s="64" t="s">
        <v>62</v>
      </c>
      <c r="B39" s="64"/>
      <c r="C39" s="11"/>
    </row>
    <row r="40" spans="1:3" x14ac:dyDescent="0.25">
      <c r="A40" s="64" t="s">
        <v>63</v>
      </c>
      <c r="B40" s="64"/>
      <c r="C40" s="11"/>
    </row>
    <row r="41" spans="1:3" x14ac:dyDescent="0.25">
      <c r="A41" s="64" t="s">
        <v>64</v>
      </c>
      <c r="B41" s="64"/>
      <c r="C41" s="11"/>
    </row>
    <row r="42" spans="1:3" x14ac:dyDescent="0.25">
      <c r="A42" s="64" t="s">
        <v>65</v>
      </c>
      <c r="B42" s="64"/>
      <c r="C42" s="11"/>
    </row>
    <row r="43" spans="1:3" x14ac:dyDescent="0.25">
      <c r="A43" s="64" t="s">
        <v>66</v>
      </c>
      <c r="B43" s="64"/>
      <c r="C43" s="11"/>
    </row>
    <row r="44" spans="1:3" x14ac:dyDescent="0.25">
      <c r="A44" s="64" t="s">
        <v>67</v>
      </c>
      <c r="B44" s="64"/>
      <c r="C44" s="11"/>
    </row>
    <row r="45" spans="1:3" x14ac:dyDescent="0.25">
      <c r="A45" s="64" t="s">
        <v>68</v>
      </c>
      <c r="B45" s="64"/>
      <c r="C45" s="11"/>
    </row>
    <row r="46" spans="1:3" x14ac:dyDescent="0.25">
      <c r="A46" s="64" t="s">
        <v>69</v>
      </c>
      <c r="B46" s="64"/>
      <c r="C46" s="11"/>
    </row>
    <row r="47" spans="1:3" x14ac:dyDescent="0.25">
      <c r="A47" s="64" t="s">
        <v>70</v>
      </c>
      <c r="B47" s="64"/>
      <c r="C47" s="11"/>
    </row>
    <row r="48" spans="1:3" x14ac:dyDescent="0.25">
      <c r="A48" s="64" t="s">
        <v>71</v>
      </c>
      <c r="B48" s="64"/>
      <c r="C48" s="11"/>
    </row>
    <row r="49" spans="1:3" x14ac:dyDescent="0.25">
      <c r="A49" s="64" t="s">
        <v>72</v>
      </c>
      <c r="B49" s="64"/>
      <c r="C49" s="11"/>
    </row>
    <row r="50" spans="1:3" x14ac:dyDescent="0.25">
      <c r="A50" s="64" t="s">
        <v>73</v>
      </c>
      <c r="B50" s="64"/>
      <c r="C50" s="11"/>
    </row>
    <row r="51" spans="1:3" x14ac:dyDescent="0.25">
      <c r="A51" s="64" t="s">
        <v>74</v>
      </c>
      <c r="B51" s="64"/>
      <c r="C51" s="11"/>
    </row>
    <row r="52" spans="1:3" x14ac:dyDescent="0.25">
      <c r="A52" s="64" t="s">
        <v>75</v>
      </c>
      <c r="B52" s="64"/>
      <c r="C52" s="11"/>
    </row>
    <row r="53" spans="1:3" x14ac:dyDescent="0.25">
      <c r="A53" s="65"/>
      <c r="B53" s="6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XFC45"/>
  <sheetViews>
    <sheetView zoomScaleNormal="100" workbookViewId="0">
      <selection activeCell="B17" sqref="B17:C17"/>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3" width="11.42578125" hidden="1"/>
    <col min="16384" max="16384" width="7" hidden="1" customWidth="1"/>
  </cols>
  <sheetData>
    <row r="1" spans="1:6" ht="26.25" x14ac:dyDescent="0.25">
      <c r="A1" s="74" t="s">
        <v>76</v>
      </c>
      <c r="B1" s="74"/>
      <c r="C1" s="74"/>
    </row>
    <row r="2" spans="1:6" x14ac:dyDescent="0.25">
      <c r="A2" s="20" t="s">
        <v>27</v>
      </c>
      <c r="B2" s="96" t="str">
        <f>'GENERALES NOTA 321'!B2:C2</f>
        <v>SINIESTRO   APL</v>
      </c>
      <c r="C2" s="97"/>
    </row>
    <row r="3" spans="1:6" x14ac:dyDescent="0.25">
      <c r="A3" s="21" t="s">
        <v>29</v>
      </c>
      <c r="B3" s="81" t="str">
        <f>'GENERALES NOTA 321'!B3:C3</f>
        <v xml:space="preserve">11001310300220190026300 </v>
      </c>
      <c r="C3" s="81"/>
    </row>
    <row r="4" spans="1:6" x14ac:dyDescent="0.25">
      <c r="A4" s="21" t="s">
        <v>30</v>
      </c>
      <c r="B4" s="81" t="str">
        <f>'GENERALES NOTA 321'!B4:C4</f>
        <v>JUZGADO SEGUNDO (2°) CIVIL DEL CIRCUITO DE BOGOTÁ</v>
      </c>
      <c r="C4" s="81"/>
    </row>
    <row r="5" spans="1:6" x14ac:dyDescent="0.25">
      <c r="A5" s="21" t="s">
        <v>31</v>
      </c>
      <c r="B5" s="81" t="str">
        <f>'GENERALES NOTA 321'!B5:C5</f>
        <v xml:space="preserve">HOSPITAL UNIVERSITARIO SAN IGNACIO
CINDY ANDREA DÍAZ BECERRA
JOSÉ FERNANDO PARRA CÓRDOBA
FAMISANAR EPS. </v>
      </c>
      <c r="C5" s="81"/>
    </row>
    <row r="6" spans="1:6" ht="14.45" customHeight="1" x14ac:dyDescent="0.25">
      <c r="A6" s="21" t="s">
        <v>32</v>
      </c>
      <c r="B6" s="81" t="str">
        <f>'GENERALES NOTA 321'!B6:C6</f>
        <v xml:space="preserve">HÉCTOR LIZARAZO JIMÉNEZ (COMPAÑERO PERMANENTE)
HÉCTOR ANDRÉS MORALES LIZARAZO (NIETO)
HÉCTOR JAVIER LIZARAZO JIMÉNEZ (HIJO) 29/12/1982
ISABELLA MORALES VILLARRAGA (BISNIETA)
LUZ DARY LIZARAZO JIMÉNEZ (HIJA) 18/12/1973
LUZ YASMÍN LIZARAZO JIMÉNEZ (HIJA) 05/11/1972
PAULA VALENTINA LIZARAZO GARCÍA (NIETA)
SAMUEL ENRIQUE CÁRDENAS LIZARAZO (NIETO) </v>
      </c>
      <c r="C6" s="81"/>
    </row>
    <row r="7" spans="1:6" x14ac:dyDescent="0.25">
      <c r="A7" s="21" t="s">
        <v>33</v>
      </c>
      <c r="B7" s="81" t="str">
        <f>'GENERALES NOTA 321'!B7:C7</f>
        <v>LLAMADA EN GARANTIA</v>
      </c>
      <c r="C7" s="81"/>
    </row>
    <row r="8" spans="1:6" ht="30" x14ac:dyDescent="0.25">
      <c r="A8" s="21" t="s">
        <v>77</v>
      </c>
      <c r="B8" s="92">
        <f>'GENERALES NOTA 322'!B15:C15</f>
        <v>2847000000</v>
      </c>
      <c r="C8" s="93"/>
    </row>
    <row r="9" spans="1:6" x14ac:dyDescent="0.25">
      <c r="A9" s="98" t="s">
        <v>78</v>
      </c>
      <c r="B9" s="84" t="s">
        <v>15</v>
      </c>
      <c r="C9" s="85"/>
    </row>
    <row r="10" spans="1:6" x14ac:dyDescent="0.25">
      <c r="A10" s="98"/>
      <c r="B10" s="22" t="s">
        <v>16</v>
      </c>
      <c r="C10" s="19">
        <f>'GENERALES NOTA 322'!C17</f>
        <v>0</v>
      </c>
    </row>
    <row r="11" spans="1:6" x14ac:dyDescent="0.25">
      <c r="A11" s="98"/>
      <c r="B11" s="22" t="s">
        <v>17</v>
      </c>
      <c r="C11" s="19">
        <f>'GENERALES NOTA 322'!C20</f>
        <v>2277600000</v>
      </c>
    </row>
    <row r="12" spans="1:6" x14ac:dyDescent="0.25">
      <c r="A12" s="98"/>
      <c r="B12" s="84"/>
      <c r="C12" s="85"/>
    </row>
    <row r="13" spans="1:6" x14ac:dyDescent="0.25">
      <c r="A13" s="98"/>
      <c r="B13" s="22" t="s">
        <v>79</v>
      </c>
      <c r="C13" s="24"/>
    </row>
    <row r="14" spans="1:6" x14ac:dyDescent="0.25">
      <c r="A14" s="98"/>
      <c r="B14" s="22" t="s">
        <v>80</v>
      </c>
      <c r="C14" s="24"/>
      <c r="E14" t="s">
        <v>81</v>
      </c>
      <c r="F14" s="17">
        <v>0.7</v>
      </c>
    </row>
    <row r="15" spans="1:6" x14ac:dyDescent="0.25">
      <c r="A15" s="23" t="s">
        <v>82</v>
      </c>
      <c r="B15" s="96" t="s">
        <v>83</v>
      </c>
      <c r="C15" s="97"/>
    </row>
    <row r="16" spans="1:6" ht="89.25" customHeight="1" x14ac:dyDescent="0.25">
      <c r="A16" s="21" t="s">
        <v>84</v>
      </c>
      <c r="B16" s="94"/>
      <c r="C16" s="95"/>
    </row>
    <row r="17" spans="1:3" ht="28.5" customHeight="1" x14ac:dyDescent="0.25">
      <c r="A17" s="14" t="s">
        <v>85</v>
      </c>
      <c r="B17" s="79">
        <f>((C19+C20+C22+C23)-C26)*C25*C27</f>
        <v>100</v>
      </c>
      <c r="C17" s="79"/>
    </row>
    <row r="18" spans="1:3" x14ac:dyDescent="0.25">
      <c r="A18" s="23" t="s">
        <v>86</v>
      </c>
      <c r="B18" s="86" t="s">
        <v>15</v>
      </c>
      <c r="C18" s="87"/>
    </row>
    <row r="19" spans="1:3" x14ac:dyDescent="0.25">
      <c r="A19" s="82"/>
      <c r="B19" s="22" t="s">
        <v>16</v>
      </c>
      <c r="C19" s="19"/>
    </row>
    <row r="20" spans="1:3" x14ac:dyDescent="0.25">
      <c r="A20" s="83"/>
      <c r="B20" s="22" t="s">
        <v>17</v>
      </c>
      <c r="C20" s="19">
        <v>100</v>
      </c>
    </row>
    <row r="21" spans="1:3" x14ac:dyDescent="0.25">
      <c r="A21" s="83"/>
      <c r="B21" s="84" t="s">
        <v>18</v>
      </c>
      <c r="C21" s="85"/>
    </row>
    <row r="22" spans="1:3" x14ac:dyDescent="0.25">
      <c r="A22" s="83"/>
      <c r="B22" s="22" t="s">
        <v>79</v>
      </c>
      <c r="C22" s="19">
        <v>0</v>
      </c>
    </row>
    <row r="23" spans="1:3" ht="45" x14ac:dyDescent="0.25">
      <c r="A23" s="83"/>
      <c r="B23" s="22" t="s">
        <v>87</v>
      </c>
      <c r="C23" s="19">
        <v>0</v>
      </c>
    </row>
    <row r="24" spans="1:3" x14ac:dyDescent="0.25">
      <c r="A24" s="83"/>
      <c r="B24" s="84" t="s">
        <v>88</v>
      </c>
      <c r="C24" s="85"/>
    </row>
    <row r="25" spans="1:3" x14ac:dyDescent="0.25">
      <c r="A25" s="25"/>
      <c r="B25" s="22" t="s">
        <v>89</v>
      </c>
      <c r="C25" s="26">
        <v>1</v>
      </c>
    </row>
    <row r="26" spans="1:3" x14ac:dyDescent="0.25">
      <c r="A26" s="27"/>
      <c r="B26" s="22" t="s">
        <v>36</v>
      </c>
      <c r="C26" s="28">
        <v>0</v>
      </c>
    </row>
    <row r="27" spans="1:3" x14ac:dyDescent="0.25">
      <c r="A27" s="27"/>
      <c r="B27" s="22" t="s">
        <v>90</v>
      </c>
      <c r="C27" s="26">
        <v>1</v>
      </c>
    </row>
    <row r="28" spans="1:3" x14ac:dyDescent="0.25">
      <c r="A28" s="18" t="s">
        <v>91</v>
      </c>
      <c r="B28" s="79">
        <f>IFERROR(B17*(VLOOKUP(B15,Hoja2!$G$1:$H$6,2,0)),16666)</f>
        <v>16666</v>
      </c>
      <c r="C28" s="79"/>
    </row>
    <row r="29" spans="1:3" ht="103.5" customHeight="1" x14ac:dyDescent="0.25">
      <c r="A29" s="21" t="s">
        <v>92</v>
      </c>
      <c r="B29" s="80"/>
      <c r="C29" s="81"/>
    </row>
    <row r="30" spans="1:3" ht="132" customHeight="1" x14ac:dyDescent="0.25">
      <c r="A30" s="21" t="s">
        <v>93</v>
      </c>
      <c r="B30" s="88"/>
      <c r="C30" s="89"/>
    </row>
    <row r="32" spans="1:3" x14ac:dyDescent="0.25">
      <c r="A32" s="27"/>
      <c r="B32" s="27"/>
      <c r="C32" s="27"/>
    </row>
    <row r="33" spans="1:3" ht="26.25" x14ac:dyDescent="0.25">
      <c r="A33" s="90" t="s">
        <v>94</v>
      </c>
      <c r="B33" s="90"/>
      <c r="C33" s="90"/>
    </row>
    <row r="34" spans="1:3" x14ac:dyDescent="0.25">
      <c r="A34" s="91" t="s">
        <v>95</v>
      </c>
      <c r="B34" s="91"/>
      <c r="C34" s="91"/>
    </row>
    <row r="35" spans="1:3" x14ac:dyDescent="0.25">
      <c r="A35" s="34" t="s">
        <v>96</v>
      </c>
      <c r="B35" s="34" t="s">
        <v>97</v>
      </c>
      <c r="C35" s="35" t="s">
        <v>98</v>
      </c>
    </row>
    <row r="36" spans="1:3" ht="27" x14ac:dyDescent="0.25">
      <c r="A36" s="36" t="s">
        <v>99</v>
      </c>
      <c r="B36" s="37" t="s">
        <v>100</v>
      </c>
      <c r="C36" s="36" t="s">
        <v>101</v>
      </c>
    </row>
    <row r="37" spans="1:3" ht="67.5" x14ac:dyDescent="0.25">
      <c r="A37" s="36" t="s">
        <v>102</v>
      </c>
      <c r="B37" s="37" t="s">
        <v>100</v>
      </c>
      <c r="C37" s="36" t="s">
        <v>103</v>
      </c>
    </row>
    <row r="38" spans="1:3" ht="40.5" x14ac:dyDescent="0.25">
      <c r="A38" s="36" t="s">
        <v>104</v>
      </c>
      <c r="B38" s="37" t="s">
        <v>100</v>
      </c>
      <c r="C38" s="36" t="s">
        <v>105</v>
      </c>
    </row>
    <row r="39" spans="1:3" ht="27" x14ac:dyDescent="0.25">
      <c r="A39" s="36" t="s">
        <v>106</v>
      </c>
      <c r="B39" s="37" t="s">
        <v>100</v>
      </c>
      <c r="C39" s="36" t="s">
        <v>107</v>
      </c>
    </row>
    <row r="40" spans="1:3" x14ac:dyDescent="0.25">
      <c r="A40" s="36" t="s">
        <v>108</v>
      </c>
      <c r="B40" s="37" t="s">
        <v>100</v>
      </c>
      <c r="C40" s="38"/>
    </row>
    <row r="41" spans="1:3" ht="27" x14ac:dyDescent="0.25">
      <c r="A41" s="36" t="s">
        <v>109</v>
      </c>
      <c r="B41" s="37" t="s">
        <v>100</v>
      </c>
      <c r="C41" s="36" t="s">
        <v>110</v>
      </c>
    </row>
    <row r="42" spans="1:3" ht="27" x14ac:dyDescent="0.25">
      <c r="A42" s="36" t="s">
        <v>111</v>
      </c>
      <c r="B42" s="37" t="s">
        <v>100</v>
      </c>
      <c r="C42" s="36" t="s">
        <v>112</v>
      </c>
    </row>
    <row r="43" spans="1:3" x14ac:dyDescent="0.25">
      <c r="A43" s="36" t="s">
        <v>113</v>
      </c>
      <c r="B43" s="37" t="s">
        <v>100</v>
      </c>
      <c r="C43" s="38" t="s">
        <v>114</v>
      </c>
    </row>
    <row r="44" spans="1:3" ht="27" x14ac:dyDescent="0.25">
      <c r="A44" s="36" t="s">
        <v>115</v>
      </c>
      <c r="B44" s="37" t="s">
        <v>100</v>
      </c>
      <c r="C44" s="38" t="s">
        <v>116</v>
      </c>
    </row>
    <row r="45" spans="1:3" ht="27" x14ac:dyDescent="0.25">
      <c r="A45" s="36" t="s">
        <v>117</v>
      </c>
      <c r="B45" s="37" t="s">
        <v>100</v>
      </c>
      <c r="C45" s="38" t="s">
        <v>118</v>
      </c>
    </row>
  </sheetData>
  <sheetProtection algorithmName="SHA-512" hashValue="nrSR34g+b0+nT98fyhlT8cvTBDoWlBSBn8EdwVTlI2g1c3IN/b61IoGa3wj0uVn7XVWBEfqn2kb2jOqdDVU6hQ==" saltValue="FC7iqkhrX/AphMWRt/a68A==" spinCount="100000" sheet="1"/>
  <mergeCells count="23">
    <mergeCell ref="B30:C30"/>
    <mergeCell ref="A33:C33"/>
    <mergeCell ref="A34:C34"/>
    <mergeCell ref="A1:C1"/>
    <mergeCell ref="B8:C8"/>
    <mergeCell ref="B16:C16"/>
    <mergeCell ref="B15:C15"/>
    <mergeCell ref="B2:C2"/>
    <mergeCell ref="B3:C3"/>
    <mergeCell ref="B4:C4"/>
    <mergeCell ref="B5:C5"/>
    <mergeCell ref="B6:C6"/>
    <mergeCell ref="B7:C7"/>
    <mergeCell ref="A9:A14"/>
    <mergeCell ref="B9:C9"/>
    <mergeCell ref="B12:C12"/>
    <mergeCell ref="B17:C17"/>
    <mergeCell ref="B29:C29"/>
    <mergeCell ref="A19:A24"/>
    <mergeCell ref="B21:C21"/>
    <mergeCell ref="B24:C24"/>
    <mergeCell ref="B28:C28"/>
    <mergeCell ref="B18:C1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BAC47F9-0AC9-4E89-86B6-5623307586E9}">
          <x14:formula1>
            <xm:f>Hoja2!$G$1:$G$7</xm:f>
          </x14:formula1>
          <xm:sqref>B15:C15</xm:sqref>
        </x14:dataValidation>
        <x14:dataValidation type="list" allowBlank="1" showInputMessage="1" showErrorMessage="1" xr:uid="{83049F75-6B3F-4CA7-BC9C-9D725204D9BC}">
          <x14:formula1>
            <xm:f>Hoja2!$B$1:$B$2</xm:f>
          </x14:formula1>
          <xm:sqref>B36:B45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7"/>
  <sheetViews>
    <sheetView topLeftCell="A3" zoomScaleNormal="100" workbookViewId="0">
      <selection activeCell="B8" sqref="B8:C8"/>
    </sheetView>
  </sheetViews>
  <sheetFormatPr baseColWidth="10" defaultColWidth="0" defaultRowHeight="15" x14ac:dyDescent="0.25"/>
  <cols>
    <col min="1" max="1" width="62.28515625" customWidth="1"/>
    <col min="2" max="3" width="69.28515625" customWidth="1"/>
    <col min="4" max="16384" width="10.85546875" hidden="1"/>
  </cols>
  <sheetData>
    <row r="1" spans="1:3" ht="26.25" x14ac:dyDescent="0.25">
      <c r="A1" s="74" t="s">
        <v>119</v>
      </c>
      <c r="B1" s="74"/>
      <c r="C1" s="74"/>
    </row>
    <row r="2" spans="1:3" ht="17.100000000000001" customHeight="1" x14ac:dyDescent="0.25">
      <c r="A2" s="33" t="s">
        <v>27</v>
      </c>
      <c r="B2" s="77" t="str">
        <f>'GENERALES NOTA 321'!B2:C2</f>
        <v>SINIESTRO   APL</v>
      </c>
      <c r="C2" s="76"/>
    </row>
    <row r="3" spans="1:3" ht="15.95" customHeight="1" x14ac:dyDescent="0.25">
      <c r="A3" s="5" t="s">
        <v>1</v>
      </c>
      <c r="B3" s="45" t="str">
        <f>'GENERALES NOTA 322'!B2:C2</f>
        <v xml:space="preserve">11001310300220190026300 </v>
      </c>
      <c r="C3" s="45"/>
    </row>
    <row r="4" spans="1:3" x14ac:dyDescent="0.25">
      <c r="A4" s="5" t="s">
        <v>2</v>
      </c>
      <c r="B4" s="45" t="str">
        <f>'GENERALES NOTA 322'!B3:C3</f>
        <v>JUZGADO SEGUNDO (2°) CIVIL DEL CIRCUITO DE BOGOTÁ</v>
      </c>
      <c r="C4" s="45"/>
    </row>
    <row r="5" spans="1:3" ht="29.1" customHeight="1" x14ac:dyDescent="0.25">
      <c r="A5" s="5" t="s">
        <v>3</v>
      </c>
      <c r="B5" s="45" t="str">
        <f>'GENERALES NOTA 322'!B4:C4</f>
        <v xml:space="preserve">HOSPITAL UNIVERSITARIO SAN IGNACIO
CINDY ANDREA DÍAZ BECERRA
JOSÉ FERNANDO PARRA CÓRDOBA
FAMISANAR EPS. </v>
      </c>
      <c r="C5" s="45"/>
    </row>
    <row r="6" spans="1:3" x14ac:dyDescent="0.25">
      <c r="A6" s="5" t="s">
        <v>4</v>
      </c>
      <c r="B6" s="45" t="str">
        <f>'GENERALES NOTA 322'!B5:C5</f>
        <v xml:space="preserve">HÉCTOR LIZARAZO JIMÉNEZ (COMPAÑERO PERMANENTE)
HÉCTOR ANDRÉS MORALES LIZARAZO (NIETO)
HÉCTOR JAVIER LIZARAZO JIMÉNEZ (HIJO) 29/12/1982
ISABELLA MORALES VILLARRAGA (BISNIETA)
LUZ DARY LIZARAZO JIMÉNEZ (HIJA) 18/12/1973
LUZ YASMÍN LIZARAZO JIMÉNEZ (HIJA) 05/11/1972
PAULA VALENTINA LIZARAZO GARCÍA (NIETA)
SAMUEL ENRIQUE CÁRDENAS LIZARAZO (NIETO) </v>
      </c>
      <c r="C6" s="45"/>
    </row>
    <row r="7" spans="1:3" ht="43.5" customHeight="1" x14ac:dyDescent="0.25">
      <c r="A7" s="5" t="s">
        <v>5</v>
      </c>
      <c r="B7" s="45" t="str">
        <f>'GENERALES NOTA 322'!B6:C6</f>
        <v>LLAMADA EN GARANTIA</v>
      </c>
      <c r="C7" s="45"/>
    </row>
    <row r="8" spans="1:3" x14ac:dyDescent="0.25">
      <c r="A8" s="5" t="s">
        <v>120</v>
      </c>
      <c r="B8" s="45" t="s">
        <v>83</v>
      </c>
      <c r="C8" s="45"/>
    </row>
    <row r="9" spans="1:3" x14ac:dyDescent="0.25">
      <c r="A9" s="15" t="s">
        <v>86</v>
      </c>
      <c r="B9" s="99"/>
      <c r="C9" s="99"/>
    </row>
    <row r="10" spans="1:3" x14ac:dyDescent="0.25">
      <c r="A10" s="15" t="s">
        <v>121</v>
      </c>
      <c r="B10" s="45"/>
      <c r="C10" s="45"/>
    </row>
    <row r="11" spans="1:3" x14ac:dyDescent="0.25">
      <c r="A11" s="15" t="s">
        <v>56</v>
      </c>
      <c r="B11" s="100"/>
      <c r="C11" s="65"/>
    </row>
    <row r="12" spans="1:3" ht="30" x14ac:dyDescent="0.25">
      <c r="A12" s="5" t="s">
        <v>122</v>
      </c>
      <c r="B12" s="45"/>
      <c r="C12" s="45"/>
    </row>
    <row r="13" spans="1:3" ht="30" x14ac:dyDescent="0.25">
      <c r="A13" s="5" t="s">
        <v>123</v>
      </c>
      <c r="B13" s="45"/>
      <c r="C13" s="45"/>
    </row>
    <row r="14" spans="1:3" x14ac:dyDescent="0.25">
      <c r="A14" s="5" t="s">
        <v>124</v>
      </c>
      <c r="B14" s="77"/>
      <c r="C14" s="76"/>
    </row>
    <row r="15" spans="1:3" x14ac:dyDescent="0.25">
      <c r="A15" s="15" t="s">
        <v>125</v>
      </c>
      <c r="B15" s="45"/>
      <c r="C15" s="45"/>
    </row>
    <row r="16" spans="1:3" ht="100.5" customHeight="1" x14ac:dyDescent="0.25">
      <c r="A16" s="11" t="s">
        <v>126</v>
      </c>
      <c r="B16" s="65"/>
      <c r="C16" s="65"/>
    </row>
    <row r="17" ht="36.6" customHeight="1" x14ac:dyDescent="0.25"/>
  </sheetData>
  <mergeCells count="16">
    <mergeCell ref="B12:C12"/>
    <mergeCell ref="B13:C13"/>
    <mergeCell ref="B15:C15"/>
    <mergeCell ref="B16:C16"/>
    <mergeCell ref="B14:C14"/>
    <mergeCell ref="B7:C7"/>
    <mergeCell ref="B8:C8"/>
    <mergeCell ref="B9:C9"/>
    <mergeCell ref="B10:C10"/>
    <mergeCell ref="B11:C11"/>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98FA5FF-1777-4256-8C88-5CB8A51F4731}">
          <x14:formula1>
            <xm:f>Hoja2!$G$1:$G$7</xm:f>
          </x14:formula1>
          <xm:sqref>B8:C8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3FF8B-D4A2-4810-8136-F95B99C9D362}">
  <sheetPr>
    <tabColor theme="3" tint="0.39997558519241921"/>
  </sheetPr>
  <dimension ref="A1:H24"/>
  <sheetViews>
    <sheetView zoomScaleNormal="100" workbookViewId="0">
      <selection activeCell="C15" sqref="C15"/>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18.75" x14ac:dyDescent="0.25">
      <c r="A1" s="101" t="s">
        <v>127</v>
      </c>
      <c r="B1" s="101"/>
      <c r="C1" s="101"/>
    </row>
    <row r="2" spans="1:3" x14ac:dyDescent="0.25">
      <c r="A2" s="33" t="s">
        <v>27</v>
      </c>
      <c r="B2" s="77" t="str">
        <f>'GENERALES NOTA 321'!B2:C2</f>
        <v>SINIESTRO   APL</v>
      </c>
      <c r="C2" s="76"/>
    </row>
    <row r="3" spans="1:3" ht="23.45" customHeight="1" x14ac:dyDescent="0.25">
      <c r="A3" s="5" t="s">
        <v>29</v>
      </c>
      <c r="B3" s="45" t="str">
        <f>'GENERALES NOTA 322'!B2:C2</f>
        <v xml:space="preserve">11001310300220190026300 </v>
      </c>
      <c r="C3" s="45"/>
    </row>
    <row r="4" spans="1:3" x14ac:dyDescent="0.25">
      <c r="A4" s="5" t="s">
        <v>30</v>
      </c>
      <c r="B4" s="45" t="str">
        <f>'GENERALES NOTA 322'!B3:C3</f>
        <v>JUZGADO SEGUNDO (2°) CIVIL DEL CIRCUITO DE BOGOTÁ</v>
      </c>
      <c r="C4" s="45"/>
    </row>
    <row r="5" spans="1:3" x14ac:dyDescent="0.25">
      <c r="A5" s="5" t="s">
        <v>31</v>
      </c>
      <c r="B5" s="45" t="str">
        <f>'GENERALES NOTA 322'!B4:C4</f>
        <v xml:space="preserve">HOSPITAL UNIVERSITARIO SAN IGNACIO
CINDY ANDREA DÍAZ BECERRA
JOSÉ FERNANDO PARRA CÓRDOBA
FAMISANAR EPS. </v>
      </c>
      <c r="C5" s="45"/>
    </row>
    <row r="6" spans="1:3" x14ac:dyDescent="0.25">
      <c r="A6" s="5" t="s">
        <v>32</v>
      </c>
      <c r="B6" s="45" t="str">
        <f>'GENERALES NOTA 322'!B5:C5</f>
        <v xml:space="preserve">HÉCTOR LIZARAZO JIMÉNEZ (COMPAÑERO PERMANENTE)
HÉCTOR ANDRÉS MORALES LIZARAZO (NIETO)
HÉCTOR JAVIER LIZARAZO JIMÉNEZ (HIJO) 29/12/1982
ISABELLA MORALES VILLARRAGA (BISNIETA)
LUZ DARY LIZARAZO JIMÉNEZ (HIJA) 18/12/1973
LUZ YASMÍN LIZARAZO JIMÉNEZ (HIJA) 05/11/1972
PAULA VALENTINA LIZARAZO GARCÍA (NIETA)
SAMUEL ENRIQUE CÁRDENAS LIZARAZO (NIETO) </v>
      </c>
      <c r="C6" s="45"/>
    </row>
    <row r="7" spans="1:3" x14ac:dyDescent="0.25">
      <c r="A7" s="5" t="s">
        <v>33</v>
      </c>
      <c r="B7" s="45" t="str">
        <f>'GENERALES NOTA 322'!B6:C6</f>
        <v>LLAMADA EN GARANTIA</v>
      </c>
      <c r="C7" s="45"/>
    </row>
    <row r="8" spans="1:3" x14ac:dyDescent="0.25">
      <c r="A8" s="5" t="s">
        <v>120</v>
      </c>
      <c r="B8" s="45" t="str">
        <f>'GENERALES NOTA 325'!B8:C8</f>
        <v>REMOTO</v>
      </c>
      <c r="C8" s="45"/>
    </row>
    <row r="9" spans="1:3" x14ac:dyDescent="0.25">
      <c r="A9" s="15" t="s">
        <v>86</v>
      </c>
      <c r="B9" s="102">
        <f>'GENERALES  NOTA 324 -478'!B17:C17</f>
        <v>100</v>
      </c>
      <c r="C9" s="102"/>
    </row>
    <row r="10" spans="1:3" x14ac:dyDescent="0.25">
      <c r="A10" s="5" t="s">
        <v>128</v>
      </c>
      <c r="B10" s="103"/>
      <c r="C10" s="103"/>
    </row>
    <row r="11" spans="1:3" ht="41.1" customHeight="1" x14ac:dyDescent="0.25">
      <c r="A11" s="5" t="s">
        <v>129</v>
      </c>
      <c r="B11" s="45"/>
      <c r="C11" s="45"/>
    </row>
    <row r="12" spans="1:3" ht="18.75" customHeight="1" x14ac:dyDescent="0.25">
      <c r="A12" s="5" t="s">
        <v>130</v>
      </c>
      <c r="B12" s="104"/>
      <c r="C12" s="104"/>
    </row>
    <row r="13" spans="1:3" x14ac:dyDescent="0.25">
      <c r="A13" s="5" t="s">
        <v>131</v>
      </c>
      <c r="B13" s="45"/>
      <c r="C13" s="45"/>
    </row>
    <row r="19" spans="4:8" x14ac:dyDescent="0.25">
      <c r="D19" t="str">
        <f t="shared" ref="D19:H19" si="0">UPPER(D17)</f>
        <v/>
      </c>
      <c r="E19" t="str">
        <f t="shared" si="0"/>
        <v/>
      </c>
      <c r="F19" t="str">
        <f t="shared" si="0"/>
        <v/>
      </c>
      <c r="G19" t="str">
        <f t="shared" si="0"/>
        <v/>
      </c>
      <c r="H19" t="str">
        <f t="shared" si="0"/>
        <v/>
      </c>
    </row>
    <row r="20" spans="4:8" x14ac:dyDescent="0.25">
      <c r="D20" t="str">
        <f t="shared" ref="D20:H20" si="1">UPPER(D18)</f>
        <v/>
      </c>
      <c r="E20" t="str">
        <f t="shared" si="1"/>
        <v/>
      </c>
      <c r="F20" t="str">
        <f t="shared" si="1"/>
        <v/>
      </c>
      <c r="G20" t="str">
        <f t="shared" si="1"/>
        <v/>
      </c>
      <c r="H20" t="str">
        <f t="shared" si="1"/>
        <v/>
      </c>
    </row>
    <row r="21" spans="4:8" x14ac:dyDescent="0.25">
      <c r="D21" t="str">
        <f t="shared" ref="D21:H21" si="2">UPPER(D19)</f>
        <v/>
      </c>
      <c r="E21" t="str">
        <f t="shared" si="2"/>
        <v/>
      </c>
      <c r="F21" t="str">
        <f t="shared" si="2"/>
        <v/>
      </c>
      <c r="G21" t="str">
        <f t="shared" si="2"/>
        <v/>
      </c>
      <c r="H21" t="str">
        <f t="shared" si="2"/>
        <v/>
      </c>
    </row>
    <row r="22" spans="4:8" x14ac:dyDescent="0.25">
      <c r="D22" t="str">
        <f>UPPER(D20)</f>
        <v/>
      </c>
      <c r="E22" t="str">
        <f t="shared" ref="E22:H22" si="3">UPPER(E20)</f>
        <v/>
      </c>
      <c r="F22" t="str">
        <f t="shared" si="3"/>
        <v/>
      </c>
      <c r="G22" t="str">
        <f t="shared" si="3"/>
        <v/>
      </c>
      <c r="H22" t="str">
        <f t="shared" si="3"/>
        <v/>
      </c>
    </row>
    <row r="23" spans="4:8" x14ac:dyDescent="0.25">
      <c r="D23" t="str">
        <f t="shared" ref="D23:H23" si="4">UPPER(D21)</f>
        <v/>
      </c>
      <c r="E23" t="str">
        <f t="shared" si="4"/>
        <v/>
      </c>
      <c r="F23" t="str">
        <f t="shared" si="4"/>
        <v/>
      </c>
      <c r="G23" t="str">
        <f t="shared" si="4"/>
        <v/>
      </c>
      <c r="H23" t="str">
        <f t="shared" si="4"/>
        <v/>
      </c>
    </row>
    <row r="24" spans="4:8" x14ac:dyDescent="0.25">
      <c r="D24" t="str">
        <f t="shared" ref="D24:H24" si="5">UPPER(D22)</f>
        <v/>
      </c>
      <c r="E24" t="str">
        <f t="shared" si="5"/>
        <v/>
      </c>
      <c r="F24" t="str">
        <f t="shared" si="5"/>
        <v/>
      </c>
      <c r="G24" t="str">
        <f t="shared" si="5"/>
        <v/>
      </c>
      <c r="H24" t="str">
        <f t="shared" si="5"/>
        <v/>
      </c>
    </row>
  </sheetData>
  <mergeCells count="13">
    <mergeCell ref="B13:C13"/>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AE1A-7488-4345-8CA1-CE97BD0CF2D1}">
  <sheetPr>
    <tabColor theme="3" tint="0.39997558519241921"/>
  </sheetPr>
  <dimension ref="A1:C28"/>
  <sheetViews>
    <sheetView zoomScaleNormal="100" workbookViewId="0">
      <selection activeCell="B29" sqref="B29"/>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3" ht="18.75" x14ac:dyDescent="0.25">
      <c r="A1" s="101" t="s">
        <v>132</v>
      </c>
      <c r="B1" s="101"/>
      <c r="C1" s="101"/>
    </row>
    <row r="2" spans="1:3" ht="14.1" customHeight="1" x14ac:dyDescent="0.25">
      <c r="A2" s="13" t="s">
        <v>27</v>
      </c>
      <c r="B2" s="77" t="str">
        <f>'GENERALES NOTA 321'!B2:C2</f>
        <v>SINIESTRO   APL</v>
      </c>
      <c r="C2" s="76"/>
    </row>
    <row r="3" spans="1:3" x14ac:dyDescent="0.25">
      <c r="A3" s="5" t="s">
        <v>29</v>
      </c>
      <c r="B3" s="45" t="str">
        <f>'GENERALES NOTA 322'!B2:C2</f>
        <v xml:space="preserve">11001310300220190026300 </v>
      </c>
      <c r="C3" s="45"/>
    </row>
    <row r="4" spans="1:3" x14ac:dyDescent="0.25">
      <c r="A4" s="5" t="s">
        <v>30</v>
      </c>
      <c r="B4" s="45" t="str">
        <f>'GENERALES NOTA 322'!B3:C3</f>
        <v>JUZGADO SEGUNDO (2°) CIVIL DEL CIRCUITO DE BOGOTÁ</v>
      </c>
      <c r="C4" s="45"/>
    </row>
    <row r="5" spans="1:3" x14ac:dyDescent="0.25">
      <c r="A5" s="5" t="s">
        <v>31</v>
      </c>
      <c r="B5" s="45" t="str">
        <f>'GENERALES NOTA 322'!B4:C4</f>
        <v xml:space="preserve">HOSPITAL UNIVERSITARIO SAN IGNACIO
CINDY ANDREA DÍAZ BECERRA
JOSÉ FERNANDO PARRA CÓRDOBA
FAMISANAR EPS. </v>
      </c>
      <c r="C5" s="45"/>
    </row>
    <row r="6" spans="1:3" x14ac:dyDescent="0.25">
      <c r="A6" s="5" t="s">
        <v>32</v>
      </c>
      <c r="B6" s="45" t="str">
        <f>'GENERALES NOTA 322'!B5:C5</f>
        <v xml:space="preserve">HÉCTOR LIZARAZO JIMÉNEZ (COMPAÑERO PERMANENTE)
HÉCTOR ANDRÉS MORALES LIZARAZO (NIETO)
HÉCTOR JAVIER LIZARAZO JIMÉNEZ (HIJO) 29/12/1982
ISABELLA MORALES VILLARRAGA (BISNIETA)
LUZ DARY LIZARAZO JIMÉNEZ (HIJA) 18/12/1973
LUZ YASMÍN LIZARAZO JIMÉNEZ (HIJA) 05/11/1972
PAULA VALENTINA LIZARAZO GARCÍA (NIETA)
SAMUEL ENRIQUE CÁRDENAS LIZARAZO (NIETO) </v>
      </c>
      <c r="C6" s="45"/>
    </row>
    <row r="7" spans="1:3" x14ac:dyDescent="0.25">
      <c r="A7" s="5" t="s">
        <v>33</v>
      </c>
      <c r="B7" s="45" t="str">
        <f>'GENERALES NOTA 322'!B6:C6</f>
        <v>LLAMADA EN GARANTIA</v>
      </c>
      <c r="C7" s="45"/>
    </row>
    <row r="8" spans="1:3" x14ac:dyDescent="0.25">
      <c r="A8" s="5" t="s">
        <v>133</v>
      </c>
      <c r="B8" s="45" t="str">
        <f>'GENERALES NOTA 325'!B8:C8</f>
        <v>REMOTO</v>
      </c>
      <c r="C8" s="45"/>
    </row>
    <row r="9" spans="1:3" ht="24" customHeight="1" x14ac:dyDescent="0.25">
      <c r="A9" s="5" t="s">
        <v>134</v>
      </c>
      <c r="B9" s="45"/>
      <c r="C9" s="45"/>
    </row>
    <row r="10" spans="1:3" ht="88.5" customHeight="1" x14ac:dyDescent="0.25">
      <c r="A10" s="5" t="s">
        <v>135</v>
      </c>
      <c r="B10" s="45"/>
      <c r="C10" s="45"/>
    </row>
    <row r="11" spans="1:3" ht="43.5" customHeight="1" x14ac:dyDescent="0.25">
      <c r="A11" s="106"/>
      <c r="B11" s="106"/>
      <c r="C11" s="106"/>
    </row>
    <row r="12" spans="1:3" hidden="1" x14ac:dyDescent="0.25">
      <c r="A12" s="107"/>
      <c r="B12" s="107"/>
      <c r="C12" s="107"/>
    </row>
    <row r="13" spans="1:3" ht="18.75" x14ac:dyDescent="0.25">
      <c r="A13" s="101" t="s">
        <v>136</v>
      </c>
      <c r="B13" s="101"/>
      <c r="C13" s="101"/>
    </row>
    <row r="14" spans="1:3" x14ac:dyDescent="0.25">
      <c r="A14" s="23" t="s">
        <v>82</v>
      </c>
      <c r="B14" s="96" t="s">
        <v>83</v>
      </c>
      <c r="C14" s="97"/>
    </row>
    <row r="15" spans="1:3" ht="30" x14ac:dyDescent="0.25">
      <c r="A15" s="21" t="s">
        <v>84</v>
      </c>
      <c r="B15" s="94"/>
      <c r="C15" s="95"/>
    </row>
    <row r="16" spans="1:3" ht="45" x14ac:dyDescent="0.25">
      <c r="A16" s="14" t="s">
        <v>85</v>
      </c>
      <c r="B16" s="79">
        <f>((C18+C19+C21+C22)-C25)*C24*C26</f>
        <v>100000000</v>
      </c>
      <c r="C16" s="79"/>
    </row>
    <row r="17" spans="1:3" x14ac:dyDescent="0.25">
      <c r="A17" s="23" t="s">
        <v>86</v>
      </c>
      <c r="B17" s="86" t="s">
        <v>15</v>
      </c>
      <c r="C17" s="87"/>
    </row>
    <row r="18" spans="1:3" x14ac:dyDescent="0.25">
      <c r="A18" s="82"/>
      <c r="B18" s="22" t="s">
        <v>16</v>
      </c>
      <c r="C18" s="19">
        <v>100000000</v>
      </c>
    </row>
    <row r="19" spans="1:3" x14ac:dyDescent="0.25">
      <c r="A19" s="83"/>
      <c r="B19" s="22" t="s">
        <v>17</v>
      </c>
      <c r="C19" s="19">
        <v>0</v>
      </c>
    </row>
    <row r="20" spans="1:3" x14ac:dyDescent="0.25">
      <c r="A20" s="83"/>
      <c r="B20" s="84" t="s">
        <v>18</v>
      </c>
      <c r="C20" s="85"/>
    </row>
    <row r="21" spans="1:3" x14ac:dyDescent="0.25">
      <c r="A21" s="83"/>
      <c r="B21" s="22" t="s">
        <v>79</v>
      </c>
      <c r="C21" s="19">
        <v>0</v>
      </c>
    </row>
    <row r="22" spans="1:3" ht="30" x14ac:dyDescent="0.25">
      <c r="A22" s="83"/>
      <c r="B22" s="22" t="s">
        <v>87</v>
      </c>
      <c r="C22" s="19">
        <v>0</v>
      </c>
    </row>
    <row r="23" spans="1:3" x14ac:dyDescent="0.25">
      <c r="A23" s="83"/>
      <c r="B23" s="84" t="s">
        <v>88</v>
      </c>
      <c r="C23" s="85"/>
    </row>
    <row r="24" spans="1:3" x14ac:dyDescent="0.25">
      <c r="A24" s="25"/>
      <c r="B24" s="22" t="s">
        <v>89</v>
      </c>
      <c r="C24" s="26">
        <v>1</v>
      </c>
    </row>
    <row r="25" spans="1:3" x14ac:dyDescent="0.25">
      <c r="A25" s="27"/>
      <c r="B25" s="22" t="s">
        <v>36</v>
      </c>
      <c r="C25" s="28">
        <v>0</v>
      </c>
    </row>
    <row r="26" spans="1:3" x14ac:dyDescent="0.25">
      <c r="A26" s="27"/>
      <c r="B26" s="39" t="s">
        <v>90</v>
      </c>
      <c r="C26" s="40">
        <v>1</v>
      </c>
    </row>
    <row r="27" spans="1:3" x14ac:dyDescent="0.25">
      <c r="A27" s="41" t="s">
        <v>91</v>
      </c>
      <c r="B27" s="105">
        <f>IFERROR(B16*(VLOOKUP(B14,Hoja2!$G$1:$H$6,2,0)),16666)</f>
        <v>16666</v>
      </c>
      <c r="C27" s="105"/>
    </row>
    <row r="28" spans="1:3" ht="95.25" customHeight="1" x14ac:dyDescent="0.25">
      <c r="A28" s="42" t="s">
        <v>137</v>
      </c>
      <c r="B28" s="48"/>
      <c r="C28" s="48"/>
    </row>
  </sheetData>
  <mergeCells count="21">
    <mergeCell ref="B27:C27"/>
    <mergeCell ref="A13:C13"/>
    <mergeCell ref="B28:C28"/>
    <mergeCell ref="A11:C12"/>
    <mergeCell ref="B20:C20"/>
    <mergeCell ref="B14:C14"/>
    <mergeCell ref="B15:C15"/>
    <mergeCell ref="B17:C17"/>
    <mergeCell ref="A18:A23"/>
    <mergeCell ref="B23:C23"/>
    <mergeCell ref="B16:C16"/>
    <mergeCell ref="B7:C7"/>
    <mergeCell ref="B8:C8"/>
    <mergeCell ref="B10:C10"/>
    <mergeCell ref="B9:C9"/>
    <mergeCell ref="A1:C1"/>
    <mergeCell ref="B2:C2"/>
    <mergeCell ref="B3:C3"/>
    <mergeCell ref="B4:C4"/>
    <mergeCell ref="B5:C5"/>
    <mergeCell ref="B6:C6"/>
  </mergeCells>
  <dataValidations count="1">
    <dataValidation type="decimal" operator="lessThanOrEqual" allowBlank="1" showInputMessage="1" showErrorMessage="1" sqref="C24" xr:uid="{41F05306-0647-4B3F-9F65-BA97A3AFC11D}">
      <formula1>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2AE44EFF-D747-47F8-839C-678EB5C9D5DF}">
          <x14:formula1>
            <xm:f>Hoja2!$N$1:$N$3</xm:f>
          </x14:formula1>
          <xm:sqref>B9:C9</xm:sqref>
        </x14:dataValidation>
        <x14:dataValidation type="list" allowBlank="1" showInputMessage="1" showErrorMessage="1" xr:uid="{B271960E-476F-49EB-921A-138494E0763A}">
          <x14:formula1>
            <xm:f>Hoja2!$G$1:$G$7</xm:f>
          </x14:formula1>
          <xm:sqref>B14:C14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138</v>
      </c>
    </row>
    <row r="2" spans="1:1" x14ac:dyDescent="0.25">
      <c r="A2" t="s">
        <v>100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N8"/>
  <sheetViews>
    <sheetView workbookViewId="0">
      <selection activeCell="A27" sqref="A27"/>
    </sheetView>
  </sheetViews>
  <sheetFormatPr baseColWidth="10" defaultColWidth="11.42578125" defaultRowHeight="15" x14ac:dyDescent="0.25"/>
  <cols>
    <col min="4" max="4" width="20.140625" bestFit="1" customWidth="1"/>
    <col min="5" max="5" width="42.85546875" bestFit="1" customWidth="1"/>
    <col min="7" max="7" width="33.28515625" customWidth="1"/>
    <col min="14" max="14" width="20.7109375" customWidth="1"/>
  </cols>
  <sheetData>
    <row r="1" spans="1:14" x14ac:dyDescent="0.25">
      <c r="A1" s="8" t="s">
        <v>37</v>
      </c>
      <c r="B1" t="s">
        <v>139</v>
      </c>
      <c r="C1" s="8" t="s">
        <v>41</v>
      </c>
      <c r="D1" s="8" t="s">
        <v>45</v>
      </c>
      <c r="E1" s="3" t="s">
        <v>46</v>
      </c>
      <c r="F1" s="2" t="s">
        <v>81</v>
      </c>
      <c r="G1" s="2" t="s">
        <v>140</v>
      </c>
      <c r="H1" s="4">
        <v>0.7</v>
      </c>
      <c r="I1" t="s">
        <v>141</v>
      </c>
      <c r="J1" t="s">
        <v>142</v>
      </c>
      <c r="L1" t="s">
        <v>6</v>
      </c>
      <c r="N1" s="2" t="s">
        <v>143</v>
      </c>
    </row>
    <row r="2" spans="1:14" x14ac:dyDescent="0.25">
      <c r="A2" t="s">
        <v>144</v>
      </c>
      <c r="B2" t="s">
        <v>100</v>
      </c>
      <c r="C2" t="s">
        <v>145</v>
      </c>
      <c r="D2" s="2" t="s">
        <v>146</v>
      </c>
      <c r="E2" s="1" t="s">
        <v>147</v>
      </c>
      <c r="F2" s="2" t="s">
        <v>83</v>
      </c>
      <c r="G2" s="2" t="s">
        <v>148</v>
      </c>
      <c r="H2" s="4">
        <v>0.25</v>
      </c>
      <c r="I2" t="s">
        <v>149</v>
      </c>
      <c r="J2" t="s">
        <v>150</v>
      </c>
      <c r="L2" t="s">
        <v>151</v>
      </c>
      <c r="N2" s="2" t="s">
        <v>152</v>
      </c>
    </row>
    <row r="3" spans="1:14" x14ac:dyDescent="0.25">
      <c r="A3" t="s">
        <v>153</v>
      </c>
      <c r="C3" t="s">
        <v>154</v>
      </c>
      <c r="D3" s="2" t="s">
        <v>155</v>
      </c>
      <c r="E3" s="1" t="s">
        <v>156</v>
      </c>
      <c r="F3" s="2" t="s">
        <v>157</v>
      </c>
      <c r="G3" s="2" t="s">
        <v>158</v>
      </c>
      <c r="H3" s="4">
        <v>0.55000000000000004</v>
      </c>
      <c r="I3" t="s">
        <v>159</v>
      </c>
      <c r="J3" t="s">
        <v>160</v>
      </c>
      <c r="N3" s="2" t="s">
        <v>83</v>
      </c>
    </row>
    <row r="4" spans="1:14" x14ac:dyDescent="0.25">
      <c r="A4" t="s">
        <v>161</v>
      </c>
      <c r="C4" t="s">
        <v>162</v>
      </c>
      <c r="E4" s="1" t="s">
        <v>163</v>
      </c>
      <c r="G4" s="2" t="s">
        <v>164</v>
      </c>
      <c r="H4" s="4">
        <v>0.15</v>
      </c>
      <c r="I4" t="s">
        <v>165</v>
      </c>
      <c r="J4" t="s">
        <v>166</v>
      </c>
      <c r="N4" s="2"/>
    </row>
    <row r="5" spans="1:14" x14ac:dyDescent="0.25">
      <c r="A5" t="s">
        <v>167</v>
      </c>
      <c r="E5" s="1" t="s">
        <v>168</v>
      </c>
      <c r="G5" s="2" t="s">
        <v>169</v>
      </c>
      <c r="H5" s="4">
        <v>0.7</v>
      </c>
      <c r="I5" t="s">
        <v>170</v>
      </c>
      <c r="J5" t="s">
        <v>171</v>
      </c>
      <c r="N5" s="2"/>
    </row>
    <row r="6" spans="1:14" x14ac:dyDescent="0.25">
      <c r="E6" s="1" t="s">
        <v>172</v>
      </c>
      <c r="G6" s="2" t="s">
        <v>173</v>
      </c>
      <c r="H6" s="4">
        <v>0.3</v>
      </c>
      <c r="J6" t="s">
        <v>174</v>
      </c>
      <c r="N6" s="2"/>
    </row>
    <row r="7" spans="1:14" x14ac:dyDescent="0.25">
      <c r="E7" s="1" t="s">
        <v>175</v>
      </c>
      <c r="G7" s="2" t="s">
        <v>83</v>
      </c>
      <c r="N7" s="2" t="s">
        <v>83</v>
      </c>
    </row>
    <row r="8" spans="1:14" x14ac:dyDescent="0.25">
      <c r="E8" s="1" t="s">
        <v>176</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D89E017-DF9E-4D7A-9036-DAED46F48CF9}">
  <ds:schemaRefs>
    <ds:schemaRef ds:uri="http://schemas.microsoft.com/sharepoint/v3/contenttype/forms"/>
  </ds:schemaRefs>
</ds:datastoreItem>
</file>

<file path=customXml/itemProps2.xml><?xml version="1.0" encoding="utf-8"?>
<ds:datastoreItem xmlns:ds="http://schemas.openxmlformats.org/officeDocument/2006/customXml" ds:itemID="{A6FDF152-C196-4040-AB51-46B29C1B68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053764-0AEE-4C5F-8731-D8855A804D4F}">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GENERALES NOTA 321</vt:lpstr>
      <vt:lpstr>GENERALES  NOTA 324 -478</vt:lpstr>
      <vt:lpstr>GENERALES NOTA 325</vt:lpstr>
      <vt:lpstr>CONCEPTO DE CONCILIACIÓN 330 </vt:lpstr>
      <vt:lpstr>CAMBIO DE CONTINGENCIA 423</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Joseph Esneyder Pinto Gonzalez</cp:lastModifiedBy>
  <cp:revision/>
  <dcterms:created xsi:type="dcterms:W3CDTF">2020-12-07T14:41:17Z</dcterms:created>
  <dcterms:modified xsi:type="dcterms:W3CDTF">2025-03-10T20:16:05Z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MediaServiceImageTags">
    <vt:lpwstr/>
  </property>
  <property fmtid="{D5CDD505-2E9C-101B-9397-08002B2CF9AE}" pid="32" name="MSIP_Label_defa4170-0d19-0005-0004-bc88714345d2_Enabled">
    <vt:lpwstr>true</vt:lpwstr>
  </property>
  <property fmtid="{D5CDD505-2E9C-101B-9397-08002B2CF9AE}" pid="33" name="MSIP_Label_defa4170-0d19-0005-0004-bc88714345d2_SetDate">
    <vt:lpwstr>2025-03-10T20:16:04Z</vt:lpwstr>
  </property>
  <property fmtid="{D5CDD505-2E9C-101B-9397-08002B2CF9AE}" pid="34" name="MSIP_Label_defa4170-0d19-0005-0004-bc88714345d2_Method">
    <vt:lpwstr>Standard</vt:lpwstr>
  </property>
  <property fmtid="{D5CDD505-2E9C-101B-9397-08002B2CF9AE}" pid="35" name="MSIP_Label_defa4170-0d19-0005-0004-bc88714345d2_Name">
    <vt:lpwstr>defa4170-0d19-0005-0004-bc88714345d2</vt:lpwstr>
  </property>
  <property fmtid="{D5CDD505-2E9C-101B-9397-08002B2CF9AE}" pid="36" name="MSIP_Label_defa4170-0d19-0005-0004-bc88714345d2_SiteId">
    <vt:lpwstr>3bfb38a9-80c7-46ae-96ba-0ba74714d0ce</vt:lpwstr>
  </property>
  <property fmtid="{D5CDD505-2E9C-101B-9397-08002B2CF9AE}" pid="37" name="MSIP_Label_defa4170-0d19-0005-0004-bc88714345d2_ActionId">
    <vt:lpwstr>92e34963-ec2d-4d6a-b90a-c5d0601e09b9</vt:lpwstr>
  </property>
  <property fmtid="{D5CDD505-2E9C-101B-9397-08002B2CF9AE}" pid="38" name="MSIP_Label_defa4170-0d19-0005-0004-bc88714345d2_ContentBits">
    <vt:lpwstr>0</vt:lpwstr>
  </property>
  <property fmtid="{D5CDD505-2E9C-101B-9397-08002B2CF9AE}" pid="39" name="MSIP_Label_defa4170-0d19-0005-0004-bc88714345d2_Tag">
    <vt:lpwstr>10, 3, 0, 1</vt:lpwstr>
  </property>
</Properties>
</file>