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Maria Arango\Downloads\"/>
    </mc:Choice>
  </mc:AlternateContent>
  <xr:revisionPtr revIDLastSave="0" documentId="13_ncr:1_{C5B1BFEF-019D-4471-BE3F-35FBE3E3660A}" xr6:coauthVersionLast="47" xr6:coauthVersionMax="47" xr10:uidLastSave="{00000000-0000-0000-0000-000000000000}"/>
  <bookViews>
    <workbookView xWindow="-120" yWindow="-120" windowWidth="24240" windowHeight="13020" xr2:uid="{2A28D8E6-2F4D-EA43-80FA-9D89A5700CDA}"/>
  </bookViews>
  <sheets>
    <sheet name="liquidación 1080 primer pag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  <c r="D67" i="1" l="1"/>
  <c r="E67" i="1" s="1"/>
  <c r="D53" i="1"/>
  <c r="D62" i="1"/>
  <c r="D65" i="1"/>
  <c r="E65" i="1" s="1"/>
  <c r="D66" i="1"/>
  <c r="E66" i="1" s="1"/>
  <c r="G66" i="1" s="1"/>
  <c r="D64" i="1"/>
  <c r="F77" i="1"/>
  <c r="F66" i="1"/>
  <c r="F67" i="1"/>
  <c r="F68" i="1"/>
  <c r="F69" i="1"/>
  <c r="F70" i="1"/>
  <c r="F71" i="1"/>
  <c r="F72" i="1"/>
  <c r="F73" i="1"/>
  <c r="F74" i="1"/>
  <c r="F75" i="1"/>
  <c r="F76" i="1"/>
  <c r="F78" i="1"/>
  <c r="F79" i="1"/>
  <c r="E68" i="1"/>
  <c r="G68" i="1" s="1"/>
  <c r="D68" i="1"/>
  <c r="D69" i="1"/>
  <c r="E69" i="1" s="1"/>
  <c r="G69" i="1" s="1"/>
  <c r="D70" i="1"/>
  <c r="E70" i="1" s="1"/>
  <c r="G70" i="1" s="1"/>
  <c r="D71" i="1"/>
  <c r="E71" i="1" s="1"/>
  <c r="G71" i="1" s="1"/>
  <c r="D72" i="1"/>
  <c r="E72" i="1" s="1"/>
  <c r="G72" i="1" s="1"/>
  <c r="D73" i="1"/>
  <c r="E73" i="1" s="1"/>
  <c r="G73" i="1" s="1"/>
  <c r="D74" i="1"/>
  <c r="E74" i="1" s="1"/>
  <c r="G74" i="1" s="1"/>
  <c r="D75" i="1"/>
  <c r="E75" i="1" s="1"/>
  <c r="G75" i="1" s="1"/>
  <c r="D76" i="1"/>
  <c r="E76" i="1" s="1"/>
  <c r="G76" i="1" s="1"/>
  <c r="D77" i="1"/>
  <c r="E77" i="1" s="1"/>
  <c r="G77" i="1" s="1"/>
  <c r="D78" i="1"/>
  <c r="E78" i="1" s="1"/>
  <c r="D79" i="1"/>
  <c r="E79" i="1" s="1"/>
  <c r="D49" i="1"/>
  <c r="E49" i="1" s="1"/>
  <c r="D50" i="1"/>
  <c r="E50" i="1" s="1"/>
  <c r="D51" i="1"/>
  <c r="E51" i="1" s="1"/>
  <c r="D52" i="1"/>
  <c r="E52" i="1" s="1"/>
  <c r="E53" i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E62" i="1"/>
  <c r="F62" i="1"/>
  <c r="D63" i="1"/>
  <c r="E63" i="1" s="1"/>
  <c r="E64" i="1"/>
  <c r="F65" i="1"/>
  <c r="B48" i="1"/>
  <c r="F48" i="1" s="1"/>
  <c r="D48" i="1"/>
  <c r="E48" i="1" s="1"/>
  <c r="D47" i="1"/>
  <c r="E47" i="1" s="1"/>
  <c r="D6" i="1"/>
  <c r="D5" i="1"/>
  <c r="G67" i="1" l="1"/>
  <c r="G79" i="1"/>
  <c r="G78" i="1"/>
  <c r="G65" i="1"/>
  <c r="G62" i="1"/>
  <c r="B49" i="1"/>
  <c r="G48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B50" i="1" l="1"/>
  <c r="F49" i="1"/>
  <c r="G49" i="1" s="1"/>
  <c r="B63" i="1"/>
  <c r="B46" i="1"/>
  <c r="F47" i="1"/>
  <c r="G47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E5" i="1"/>
  <c r="E6" i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B64" i="1" l="1"/>
  <c r="F64" i="1" s="1"/>
  <c r="G64" i="1" s="1"/>
  <c r="F63" i="1"/>
  <c r="G63" i="1" s="1"/>
  <c r="B51" i="1"/>
  <c r="F50" i="1"/>
  <c r="G50" i="1" s="1"/>
  <c r="F5" i="1"/>
  <c r="G5" i="1" s="1"/>
  <c r="B52" i="1" l="1"/>
  <c r="F51" i="1"/>
  <c r="G51" i="1" s="1"/>
  <c r="F6" i="1"/>
  <c r="G6" i="1" s="1"/>
  <c r="B53" i="1" l="1"/>
  <c r="F52" i="1"/>
  <c r="G52" i="1" s="1"/>
  <c r="F7" i="1"/>
  <c r="G7" i="1" s="1"/>
  <c r="B54" i="1" l="1"/>
  <c r="F53" i="1"/>
  <c r="G53" i="1" s="1"/>
  <c r="F8" i="1"/>
  <c r="G8" i="1" s="1"/>
  <c r="B55" i="1" l="1"/>
  <c r="F54" i="1"/>
  <c r="G54" i="1" s="1"/>
  <c r="F9" i="1"/>
  <c r="G9" i="1" s="1"/>
  <c r="B56" i="1" l="1"/>
  <c r="F55" i="1"/>
  <c r="G55" i="1" s="1"/>
  <c r="F10" i="1"/>
  <c r="G10" i="1" s="1"/>
  <c r="B57" i="1" l="1"/>
  <c r="F56" i="1"/>
  <c r="G56" i="1" s="1"/>
  <c r="F11" i="1"/>
  <c r="G11" i="1" s="1"/>
  <c r="B58" i="1" l="1"/>
  <c r="F57" i="1"/>
  <c r="G57" i="1" s="1"/>
  <c r="F12" i="1"/>
  <c r="G12" i="1" s="1"/>
  <c r="B59" i="1" l="1"/>
  <c r="F58" i="1"/>
  <c r="G58" i="1" s="1"/>
  <c r="F13" i="1"/>
  <c r="G13" i="1" s="1"/>
  <c r="B60" i="1" l="1"/>
  <c r="F59" i="1"/>
  <c r="G59" i="1" s="1"/>
  <c r="F14" i="1"/>
  <c r="G14" i="1" s="1"/>
  <c r="F60" i="1" l="1"/>
  <c r="G60" i="1" s="1"/>
  <c r="B61" i="1"/>
  <c r="F61" i="1" s="1"/>
  <c r="G61" i="1" s="1"/>
  <c r="F15" i="1"/>
  <c r="G15" i="1" s="1"/>
  <c r="F16" i="1" l="1"/>
  <c r="G16" i="1" s="1"/>
  <c r="F17" i="1" l="1"/>
  <c r="G17" i="1" s="1"/>
  <c r="F18" i="1" l="1"/>
  <c r="G18" i="1" s="1"/>
  <c r="F19" i="1" l="1"/>
  <c r="G19" i="1" s="1"/>
  <c r="F20" i="1" l="1"/>
  <c r="G20" i="1" s="1"/>
  <c r="F21" i="1" l="1"/>
  <c r="G21" i="1" s="1"/>
  <c r="F22" i="1" l="1"/>
  <c r="G22" i="1" s="1"/>
  <c r="F23" i="1" l="1"/>
  <c r="G23" i="1" s="1"/>
  <c r="F24" i="1" l="1"/>
  <c r="G24" i="1" s="1"/>
  <c r="F25" i="1" l="1"/>
  <c r="G25" i="1" s="1"/>
  <c r="F26" i="1" l="1"/>
  <c r="G26" i="1" s="1"/>
  <c r="F27" i="1" l="1"/>
  <c r="G27" i="1" s="1"/>
  <c r="F28" i="1" l="1"/>
  <c r="G28" i="1" s="1"/>
  <c r="F29" i="1" l="1"/>
  <c r="G29" i="1" s="1"/>
  <c r="F30" i="1" l="1"/>
  <c r="G30" i="1" s="1"/>
  <c r="F31" i="1" l="1"/>
  <c r="G31" i="1" s="1"/>
  <c r="F32" i="1" l="1"/>
  <c r="G32" i="1" s="1"/>
  <c r="F33" i="1" l="1"/>
  <c r="G33" i="1" s="1"/>
  <c r="F34" i="1" l="1"/>
  <c r="G34" i="1" s="1"/>
  <c r="F35" i="1" l="1"/>
  <c r="G35" i="1" s="1"/>
  <c r="F36" i="1" l="1"/>
  <c r="G36" i="1" s="1"/>
  <c r="F37" i="1" l="1"/>
  <c r="G37" i="1" s="1"/>
  <c r="F38" i="1" l="1"/>
  <c r="G38" i="1" s="1"/>
  <c r="F39" i="1" l="1"/>
  <c r="G39" i="1" s="1"/>
  <c r="F40" i="1" l="1"/>
  <c r="G40" i="1" s="1"/>
  <c r="F41" i="1" l="1"/>
  <c r="G41" i="1" s="1"/>
  <c r="F42" i="1" l="1"/>
  <c r="G42" i="1" s="1"/>
  <c r="F43" i="1" l="1"/>
  <c r="G43" i="1" s="1"/>
  <c r="F44" i="1" l="1"/>
  <c r="G44" i="1" s="1"/>
  <c r="F46" i="1" l="1"/>
  <c r="G46" i="1" s="1"/>
  <c r="F45" i="1"/>
  <c r="G45" i="1" s="1"/>
  <c r="G81" i="1" l="1"/>
  <c r="G83" i="1" s="1"/>
  <c r="G85" i="1" s="1"/>
</calcChain>
</file>

<file path=xl/sharedStrings.xml><?xml version="1.0" encoding="utf-8"?>
<sst xmlns="http://schemas.openxmlformats.org/spreadsheetml/2006/main" count="23" uniqueCount="23">
  <si>
    <t>CAPITAL:</t>
  </si>
  <si>
    <t>VIGENCIA</t>
  </si>
  <si>
    <t>Brio. Cte.</t>
  </si>
  <si>
    <t>Máxima Autorizada</t>
  </si>
  <si>
    <t>LIQUIDACION</t>
  </si>
  <si>
    <t>DESDE</t>
  </si>
  <si>
    <t>HASTA</t>
  </si>
  <si>
    <t>T. Efectiva</t>
  </si>
  <si>
    <t>DÍAS</t>
  </si>
  <si>
    <t>INTERESES</t>
  </si>
  <si>
    <t>Tasa aumentada una y media veces</t>
  </si>
  <si>
    <t xml:space="preserve">T. Mes vencido - Nominal </t>
  </si>
  <si>
    <t xml:space="preserve">Capital </t>
  </si>
  <si>
    <t xml:space="preserve">total intereses </t>
  </si>
  <si>
    <t xml:space="preserve">Agencias </t>
  </si>
  <si>
    <t xml:space="preserve">Total </t>
  </si>
  <si>
    <t>Total a pagar</t>
  </si>
  <si>
    <t>PAGO 1</t>
  </si>
  <si>
    <t>PAGO 2</t>
  </si>
  <si>
    <t>PAGO 3</t>
  </si>
  <si>
    <t>TOTAL</t>
  </si>
  <si>
    <t>PAGOS HECHOS HASTA EL 30 DE ABRIL</t>
  </si>
  <si>
    <t>PAGO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</si>
</sst>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</cellStyleXfs>
  <cellXfs count="57">
    <xf numFmtId="0" fontId="0" fillId="0" borderId="0" xfId="0"/>
    <xf numFmtId="10" fontId="0" fillId="0" borderId="0" xfId="2" applyNumberFormat="1" applyFont="1" applyFill="1"/>
    <xf numFmtId="10" fontId="0" fillId="0" borderId="0" xfId="2" applyNumberFormat="1" applyFont="1" applyFill="1" applyAlignment="1"/>
    <xf numFmtId="164" fontId="0" fillId="0" borderId="0" xfId="1" applyFont="1" applyFill="1"/>
    <xf numFmtId="0" fontId="0" fillId="2" borderId="0" xfId="0" applyFill="1"/>
    <xf numFmtId="0" fontId="4" fillId="3" borderId="3" xfId="0" applyFont="1" applyFill="1" applyBorder="1"/>
    <xf numFmtId="164" fontId="4" fillId="3" borderId="3" xfId="1" applyFont="1" applyFill="1" applyBorder="1"/>
    <xf numFmtId="0" fontId="5" fillId="0" borderId="1" xfId="3" applyFont="1" applyBorder="1" applyAlignment="1">
      <alignment horizontal="left"/>
    </xf>
    <xf numFmtId="164" fontId="1" fillId="0" borderId="0" xfId="1" applyFont="1" applyFill="1"/>
    <xf numFmtId="10" fontId="6" fillId="0" borderId="0" xfId="2" applyNumberFormat="1" applyFont="1" applyFill="1"/>
    <xf numFmtId="10" fontId="6" fillId="0" borderId="0" xfId="2" applyNumberFormat="1" applyFont="1" applyFill="1" applyAlignment="1"/>
    <xf numFmtId="0" fontId="6" fillId="0" borderId="0" xfId="3" applyFont="1" applyAlignment="1">
      <alignment horizontal="right"/>
    </xf>
    <xf numFmtId="0" fontId="6" fillId="0" borderId="0" xfId="3" applyFont="1"/>
    <xf numFmtId="164" fontId="6" fillId="0" borderId="2" xfId="1" applyFont="1" applyFill="1" applyBorder="1" applyAlignment="1">
      <alignment horizontal="right"/>
    </xf>
    <xf numFmtId="0" fontId="7" fillId="0" borderId="1" xfId="3" applyFont="1" applyBorder="1" applyAlignment="1">
      <alignment horizontal="left"/>
    </xf>
    <xf numFmtId="0" fontId="7" fillId="0" borderId="0" xfId="3" applyFont="1" applyAlignment="1">
      <alignment horizontal="left"/>
    </xf>
    <xf numFmtId="10" fontId="6" fillId="0" borderId="0" xfId="2" applyNumberFormat="1" applyFont="1" applyFill="1" applyAlignment="1">
      <alignment horizontal="right"/>
    </xf>
    <xf numFmtId="14" fontId="6" fillId="0" borderId="4" xfId="3" applyNumberFormat="1" applyFont="1" applyBorder="1" applyAlignment="1">
      <alignment horizontal="left" vertical="center"/>
    </xf>
    <xf numFmtId="14" fontId="6" fillId="0" borderId="5" xfId="3" applyNumberFormat="1" applyFont="1" applyBorder="1" applyAlignment="1">
      <alignment horizontal="left" vertical="center"/>
    </xf>
    <xf numFmtId="10" fontId="6" fillId="0" borderId="5" xfId="2" applyNumberFormat="1" applyFont="1" applyFill="1" applyBorder="1" applyAlignment="1">
      <alignment vertical="center"/>
    </xf>
    <xf numFmtId="10" fontId="6" fillId="0" borderId="5" xfId="2" applyNumberFormat="1" applyFont="1" applyFill="1" applyBorder="1" applyAlignment="1">
      <alignment horizontal="right" vertical="center"/>
    </xf>
    <xf numFmtId="0" fontId="6" fillId="0" borderId="3" xfId="3" applyFont="1" applyBorder="1"/>
    <xf numFmtId="164" fontId="8" fillId="0" borderId="6" xfId="1" applyFont="1" applyFill="1" applyBorder="1" applyAlignment="1">
      <alignment horizontal="right" vertical="center"/>
    </xf>
    <xf numFmtId="10" fontId="6" fillId="0" borderId="3" xfId="2" applyNumberFormat="1" applyFont="1" applyFill="1" applyBorder="1" applyAlignment="1">
      <alignment horizontal="right"/>
    </xf>
    <xf numFmtId="14" fontId="6" fillId="2" borderId="4" xfId="3" applyNumberFormat="1" applyFont="1" applyFill="1" applyBorder="1" applyAlignment="1">
      <alignment horizontal="left" vertical="center"/>
    </xf>
    <xf numFmtId="14" fontId="6" fillId="2" borderId="5" xfId="3" applyNumberFormat="1" applyFont="1" applyFill="1" applyBorder="1" applyAlignment="1">
      <alignment horizontal="left" vertical="center"/>
    </xf>
    <xf numFmtId="10" fontId="6" fillId="2" borderId="3" xfId="2" applyNumberFormat="1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vertical="center"/>
    </xf>
    <xf numFmtId="10" fontId="6" fillId="2" borderId="5" xfId="2" applyNumberFormat="1" applyFont="1" applyFill="1" applyBorder="1" applyAlignment="1">
      <alignment horizontal="right" vertical="center"/>
    </xf>
    <xf numFmtId="0" fontId="6" fillId="2" borderId="3" xfId="3" applyFont="1" applyFill="1" applyBorder="1"/>
    <xf numFmtId="164" fontId="8" fillId="2" borderId="6" xfId="1" applyFont="1" applyFill="1" applyBorder="1" applyAlignment="1">
      <alignment horizontal="right" vertical="center"/>
    </xf>
    <xf numFmtId="0" fontId="2" fillId="0" borderId="0" xfId="0" applyFont="1"/>
    <xf numFmtId="0" fontId="2" fillId="0" borderId="3" xfId="0" applyFont="1" applyBorder="1"/>
    <xf numFmtId="164" fontId="2" fillId="0" borderId="3" xfId="0" applyNumberFormat="1" applyFont="1" applyBorder="1"/>
    <xf numFmtId="10" fontId="2" fillId="0" borderId="0" xfId="2" applyNumberFormat="1" applyFont="1" applyFill="1"/>
    <xf numFmtId="10" fontId="2" fillId="0" borderId="0" xfId="2" applyNumberFormat="1" applyFont="1" applyFill="1" applyBorder="1" applyAlignment="1"/>
    <xf numFmtId="164" fontId="2" fillId="0" borderId="3" xfId="1" applyFont="1" applyFill="1" applyBorder="1"/>
    <xf numFmtId="10" fontId="8" fillId="4" borderId="3" xfId="2" applyNumberFormat="1" applyFont="1" applyFill="1" applyBorder="1" applyAlignment="1">
      <alignment horizontal="center" vertical="center"/>
    </xf>
    <xf numFmtId="0" fontId="7" fillId="4" borderId="3" xfId="3" applyFont="1" applyFill="1" applyBorder="1" applyAlignment="1">
      <alignment horizontal="center" vertical="center"/>
    </xf>
    <xf numFmtId="10" fontId="8" fillId="4" borderId="3" xfId="2" applyNumberFormat="1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/>
    </xf>
    <xf numFmtId="164" fontId="8" fillId="4" borderId="3" xfId="1" applyFont="1" applyFill="1" applyBorder="1" applyAlignment="1">
      <alignment horizontal="center" vertical="center"/>
    </xf>
    <xf numFmtId="164" fontId="9" fillId="0" borderId="3" xfId="1" applyFont="1" applyFill="1" applyBorder="1" applyAlignment="1"/>
    <xf numFmtId="164" fontId="0" fillId="0" borderId="0" xfId="0" applyNumberFormat="1"/>
    <xf numFmtId="14" fontId="0" fillId="0" borderId="0" xfId="0" applyNumberFormat="1"/>
    <xf numFmtId="0" fontId="0" fillId="0" borderId="3" xfId="0" applyBorder="1"/>
    <xf numFmtId="164" fontId="0" fillId="0" borderId="3" xfId="1" applyFont="1" applyFill="1" applyBorder="1"/>
    <xf numFmtId="10" fontId="5" fillId="0" borderId="0" xfId="3" applyNumberFormat="1" applyFont="1" applyAlignment="1">
      <alignment horizontal="right"/>
    </xf>
    <xf numFmtId="0" fontId="8" fillId="4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14" fontId="6" fillId="0" borderId="3" xfId="3" applyNumberFormat="1" applyFont="1" applyBorder="1" applyAlignment="1">
      <alignment horizontal="left" vertical="center"/>
    </xf>
    <xf numFmtId="10" fontId="6" fillId="0" borderId="3" xfId="0" applyNumberFormat="1" applyFont="1" applyBorder="1" applyAlignment="1">
      <alignment horizontal="right"/>
    </xf>
    <xf numFmtId="10" fontId="6" fillId="0" borderId="3" xfId="2" applyNumberFormat="1" applyFont="1" applyFill="1" applyBorder="1" applyAlignment="1">
      <alignment vertical="center"/>
    </xf>
    <xf numFmtId="44" fontId="2" fillId="0" borderId="0" xfId="4" applyFont="1"/>
    <xf numFmtId="10" fontId="6" fillId="0" borderId="3" xfId="2" applyNumberFormat="1" applyFont="1" applyFill="1" applyBorder="1" applyAlignment="1">
      <alignment horizontal="right" vertical="center"/>
    </xf>
    <xf numFmtId="164" fontId="8" fillId="0" borderId="3" xfId="1" applyFont="1" applyFill="1" applyBorder="1" applyAlignment="1">
      <alignment horizontal="right" vertical="center"/>
    </xf>
  </cellXfs>
  <cellStyles count="5">
    <cellStyle name="Moneda" xfId="4" builtinId="4"/>
    <cellStyle name="Moneda [0]" xfId="1" builtinId="7"/>
    <cellStyle name="Normal" xfId="0" builtinId="0"/>
    <cellStyle name="Normal_FEBRERO 1" xfId="3" xr:uid="{32C9271A-64B6-9940-BA86-DFC235A5531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2C52-09BA-D54B-A241-7927E50F9A07}">
  <dimension ref="A1:I97"/>
  <sheetViews>
    <sheetView tabSelected="1" topLeftCell="A77" zoomScaleNormal="100" workbookViewId="0">
      <selection activeCell="H97" sqref="H97"/>
    </sheetView>
  </sheetViews>
  <sheetFormatPr baseColWidth="10" defaultRowHeight="15.75" x14ac:dyDescent="0.25"/>
  <cols>
    <col min="2" max="2" width="16.25" bestFit="1" customWidth="1"/>
    <col min="3" max="3" width="10.875" style="1"/>
    <col min="4" max="4" width="10.875" style="2"/>
    <col min="6" max="6" width="14.25" customWidth="1"/>
    <col min="7" max="7" width="19.125" style="3" bestFit="1" customWidth="1"/>
    <col min="8" max="8" width="34.5" customWidth="1"/>
    <col min="9" max="9" width="12.125" bestFit="1" customWidth="1"/>
    <col min="11" max="11" width="15.875" customWidth="1"/>
    <col min="12" max="12" width="18.625" customWidth="1"/>
  </cols>
  <sheetData>
    <row r="1" spans="1:7" x14ac:dyDescent="0.25">
      <c r="A1" s="7" t="s">
        <v>0</v>
      </c>
      <c r="B1" s="8">
        <v>42187068</v>
      </c>
      <c r="C1" s="9"/>
      <c r="D1" s="10"/>
      <c r="E1" s="11"/>
      <c r="F1" s="12"/>
      <c r="G1" s="13"/>
    </row>
    <row r="2" spans="1:7" x14ac:dyDescent="0.25">
      <c r="A2" s="14"/>
      <c r="B2" s="15"/>
      <c r="C2" s="16"/>
      <c r="D2" s="10"/>
      <c r="E2" s="11"/>
      <c r="F2" s="12"/>
      <c r="G2" s="13"/>
    </row>
    <row r="3" spans="1:7" x14ac:dyDescent="0.25">
      <c r="A3" s="48" t="s">
        <v>1</v>
      </c>
      <c r="B3" s="48"/>
      <c r="C3" s="37" t="s">
        <v>2</v>
      </c>
      <c r="D3" s="48" t="s">
        <v>3</v>
      </c>
      <c r="E3" s="48"/>
      <c r="F3" s="48" t="s">
        <v>4</v>
      </c>
      <c r="G3" s="48"/>
    </row>
    <row r="4" spans="1:7" ht="36" x14ac:dyDescent="0.25">
      <c r="A4" s="38" t="s">
        <v>5</v>
      </c>
      <c r="B4" s="38" t="s">
        <v>6</v>
      </c>
      <c r="C4" s="37" t="s">
        <v>7</v>
      </c>
      <c r="D4" s="39" t="s">
        <v>10</v>
      </c>
      <c r="E4" s="39" t="s">
        <v>11</v>
      </c>
      <c r="F4" s="40" t="s">
        <v>8</v>
      </c>
      <c r="G4" s="41" t="s">
        <v>9</v>
      </c>
    </row>
    <row r="5" spans="1:7" x14ac:dyDescent="0.25">
      <c r="A5" s="17">
        <v>43144</v>
      </c>
      <c r="B5" s="51">
        <v>43159</v>
      </c>
      <c r="C5" s="23">
        <v>0.21010000000000001</v>
      </c>
      <c r="D5" s="53">
        <f>C5*1.5</f>
        <v>0.31515000000000004</v>
      </c>
      <c r="E5" s="55">
        <f t="shared" ref="E5:E20" si="0">((1+D5)^(1/12))-1</f>
        <v>2.3091808474569486E-2</v>
      </c>
      <c r="F5" s="21">
        <f t="shared" ref="F5:F44" si="1">B5-A5+1</f>
        <v>16</v>
      </c>
      <c r="G5" s="22">
        <f t="shared" ref="G5:G37" si="2">((B$1*E5)/30)*F5</f>
        <v>519560.37032514089</v>
      </c>
    </row>
    <row r="6" spans="1:7" x14ac:dyDescent="0.25">
      <c r="A6" s="17">
        <v>43160</v>
      </c>
      <c r="B6" s="51">
        <f t="shared" ref="B6:B24" si="3">EOMONTH(B5,1)</f>
        <v>43190</v>
      </c>
      <c r="C6" s="23">
        <v>0.20680000000000001</v>
      </c>
      <c r="D6" s="53">
        <f>C6*1.5</f>
        <v>0.31020000000000003</v>
      </c>
      <c r="E6" s="55">
        <f t="shared" si="0"/>
        <v>2.2770358330055807E-2</v>
      </c>
      <c r="F6" s="21">
        <f t="shared" si="1"/>
        <v>31</v>
      </c>
      <c r="G6" s="22">
        <f t="shared" si="2"/>
        <v>992635.14376291167</v>
      </c>
    </row>
    <row r="7" spans="1:7" x14ac:dyDescent="0.25">
      <c r="A7" s="17">
        <v>43191</v>
      </c>
      <c r="B7" s="51">
        <f t="shared" si="3"/>
        <v>43220</v>
      </c>
      <c r="C7" s="23">
        <v>0.20480000000000001</v>
      </c>
      <c r="D7" s="53">
        <f t="shared" ref="D7:D24" si="4">C5*1.5</f>
        <v>0.31515000000000004</v>
      </c>
      <c r="E7" s="55">
        <f t="shared" si="0"/>
        <v>2.3091808474569486E-2</v>
      </c>
      <c r="F7" s="21">
        <f t="shared" si="1"/>
        <v>30</v>
      </c>
      <c r="G7" s="22">
        <f t="shared" si="2"/>
        <v>974175.69435963919</v>
      </c>
    </row>
    <row r="8" spans="1:7" x14ac:dyDescent="0.25">
      <c r="A8" s="17">
        <v>43221</v>
      </c>
      <c r="B8" s="51">
        <f t="shared" si="3"/>
        <v>43251</v>
      </c>
      <c r="C8" s="23">
        <v>0.2044</v>
      </c>
      <c r="D8" s="53">
        <f t="shared" si="4"/>
        <v>0.31020000000000003</v>
      </c>
      <c r="E8" s="55">
        <f t="shared" si="0"/>
        <v>2.2770358330055807E-2</v>
      </c>
      <c r="F8" s="21">
        <f t="shared" si="1"/>
        <v>31</v>
      </c>
      <c r="G8" s="22">
        <f t="shared" si="2"/>
        <v>992635.14376291167</v>
      </c>
    </row>
    <row r="9" spans="1:7" x14ac:dyDescent="0.25">
      <c r="A9" s="51">
        <v>43252</v>
      </c>
      <c r="B9" s="51">
        <f t="shared" si="3"/>
        <v>43281</v>
      </c>
      <c r="C9" s="23">
        <v>0.20280000000000001</v>
      </c>
      <c r="D9" s="53">
        <f t="shared" si="4"/>
        <v>0.30720000000000003</v>
      </c>
      <c r="E9" s="55">
        <f t="shared" si="0"/>
        <v>2.2574997834371668E-2</v>
      </c>
      <c r="F9" s="21">
        <f t="shared" si="1"/>
        <v>30</v>
      </c>
      <c r="G9" s="22">
        <f t="shared" si="2"/>
        <v>952372.96873849037</v>
      </c>
    </row>
    <row r="10" spans="1:7" x14ac:dyDescent="0.25">
      <c r="A10" s="51">
        <v>43282</v>
      </c>
      <c r="B10" s="51">
        <f t="shared" si="3"/>
        <v>43312</v>
      </c>
      <c r="C10" s="23">
        <v>0.20030000000000001</v>
      </c>
      <c r="D10" s="53">
        <f t="shared" si="4"/>
        <v>0.30659999999999998</v>
      </c>
      <c r="E10" s="55">
        <f t="shared" si="0"/>
        <v>2.2535876422826506E-2</v>
      </c>
      <c r="F10" s="21">
        <f t="shared" si="1"/>
        <v>31</v>
      </c>
      <c r="G10" s="22">
        <f t="shared" si="2"/>
        <v>982413.30279235775</v>
      </c>
    </row>
    <row r="11" spans="1:7" x14ac:dyDescent="0.25">
      <c r="A11" s="51">
        <v>43313</v>
      </c>
      <c r="B11" s="51">
        <f t="shared" si="3"/>
        <v>43343</v>
      </c>
      <c r="C11" s="23">
        <v>0.19939999999999999</v>
      </c>
      <c r="D11" s="53">
        <f t="shared" si="4"/>
        <v>0.30420000000000003</v>
      </c>
      <c r="E11" s="55">
        <f t="shared" si="0"/>
        <v>2.2379225919199275E-2</v>
      </c>
      <c r="F11" s="21">
        <f t="shared" si="1"/>
        <v>31</v>
      </c>
      <c r="G11" s="22">
        <f t="shared" si="2"/>
        <v>975584.38982864295</v>
      </c>
    </row>
    <row r="12" spans="1:7" x14ac:dyDescent="0.25">
      <c r="A12" s="51">
        <v>43344</v>
      </c>
      <c r="B12" s="51">
        <f t="shared" si="3"/>
        <v>43373</v>
      </c>
      <c r="C12" s="23">
        <v>0.1981</v>
      </c>
      <c r="D12" s="53">
        <f t="shared" si="4"/>
        <v>0.30044999999999999</v>
      </c>
      <c r="E12" s="55">
        <f t="shared" si="0"/>
        <v>2.2133929699163168E-2</v>
      </c>
      <c r="F12" s="21">
        <f t="shared" si="1"/>
        <v>30</v>
      </c>
      <c r="G12" s="22">
        <f t="shared" si="2"/>
        <v>933765.59732581617</v>
      </c>
    </row>
    <row r="13" spans="1:7" x14ac:dyDescent="0.25">
      <c r="A13" s="51">
        <v>43374</v>
      </c>
      <c r="B13" s="51">
        <f t="shared" si="3"/>
        <v>43404</v>
      </c>
      <c r="C13" s="23">
        <v>0.1963</v>
      </c>
      <c r="D13" s="53">
        <f t="shared" si="4"/>
        <v>0.29909999999999998</v>
      </c>
      <c r="E13" s="55">
        <f t="shared" si="0"/>
        <v>2.2045464310016527E-2</v>
      </c>
      <c r="F13" s="21">
        <f t="shared" si="1"/>
        <v>31</v>
      </c>
      <c r="G13" s="22">
        <f t="shared" si="2"/>
        <v>961034.61866951501</v>
      </c>
    </row>
    <row r="14" spans="1:7" x14ac:dyDescent="0.25">
      <c r="A14" s="51">
        <v>43405</v>
      </c>
      <c r="B14" s="51">
        <f t="shared" si="3"/>
        <v>43434</v>
      </c>
      <c r="C14" s="23">
        <v>0.19489999999999999</v>
      </c>
      <c r="D14" s="53">
        <f t="shared" si="4"/>
        <v>0.29715000000000003</v>
      </c>
      <c r="E14" s="55">
        <f t="shared" si="0"/>
        <v>2.1917532081249247E-2</v>
      </c>
      <c r="F14" s="21">
        <f t="shared" si="1"/>
        <v>30</v>
      </c>
      <c r="G14" s="22">
        <f t="shared" si="2"/>
        <v>924636.41630384349</v>
      </c>
    </row>
    <row r="15" spans="1:7" x14ac:dyDescent="0.25">
      <c r="A15" s="51">
        <v>43435</v>
      </c>
      <c r="B15" s="51">
        <f t="shared" si="3"/>
        <v>43465</v>
      </c>
      <c r="C15" s="23">
        <v>0.19400000000000001</v>
      </c>
      <c r="D15" s="53">
        <f t="shared" si="4"/>
        <v>0.29444999999999999</v>
      </c>
      <c r="E15" s="55">
        <f t="shared" si="0"/>
        <v>2.1740103800155453E-2</v>
      </c>
      <c r="F15" s="21">
        <f t="shared" si="1"/>
        <v>31</v>
      </c>
      <c r="G15" s="22">
        <f t="shared" si="2"/>
        <v>947722.94525569025</v>
      </c>
    </row>
    <row r="16" spans="1:7" x14ac:dyDescent="0.25">
      <c r="A16" s="51">
        <v>43466</v>
      </c>
      <c r="B16" s="51">
        <f t="shared" si="3"/>
        <v>43496</v>
      </c>
      <c r="C16" s="23">
        <v>0.19159999999999999</v>
      </c>
      <c r="D16" s="53">
        <f t="shared" si="4"/>
        <v>0.29235</v>
      </c>
      <c r="E16" s="55">
        <f t="shared" si="0"/>
        <v>2.1601869331581591E-2</v>
      </c>
      <c r="F16" s="21">
        <f t="shared" si="1"/>
        <v>31</v>
      </c>
      <c r="G16" s="22">
        <f t="shared" si="2"/>
        <v>941696.84809916536</v>
      </c>
    </row>
    <row r="17" spans="1:7" x14ac:dyDescent="0.25">
      <c r="A17" s="51">
        <v>43497</v>
      </c>
      <c r="B17" s="51">
        <f t="shared" si="3"/>
        <v>43524</v>
      </c>
      <c r="C17" s="23">
        <v>0.19700000000000001</v>
      </c>
      <c r="D17" s="53">
        <f t="shared" si="4"/>
        <v>0.29100000000000004</v>
      </c>
      <c r="E17" s="20">
        <f t="shared" si="0"/>
        <v>2.1512895544899102E-2</v>
      </c>
      <c r="F17" s="21">
        <f t="shared" si="1"/>
        <v>28</v>
      </c>
      <c r="G17" s="22">
        <f t="shared" si="2"/>
        <v>847061.58808091853</v>
      </c>
    </row>
    <row r="18" spans="1:7" x14ac:dyDescent="0.25">
      <c r="A18" s="51">
        <v>43525</v>
      </c>
      <c r="B18" s="51">
        <f t="shared" si="3"/>
        <v>43555</v>
      </c>
      <c r="C18" s="23">
        <v>0.19370000000000001</v>
      </c>
      <c r="D18" s="53">
        <f t="shared" si="4"/>
        <v>0.28739999999999999</v>
      </c>
      <c r="E18" s="20">
        <f t="shared" si="0"/>
        <v>2.127521449135017E-2</v>
      </c>
      <c r="F18" s="21">
        <f t="shared" si="1"/>
        <v>31</v>
      </c>
      <c r="G18" s="22">
        <f t="shared" si="2"/>
        <v>927456.8844765476</v>
      </c>
    </row>
    <row r="19" spans="1:7" x14ac:dyDescent="0.25">
      <c r="A19" s="51">
        <v>43556</v>
      </c>
      <c r="B19" s="51">
        <f t="shared" si="3"/>
        <v>43585</v>
      </c>
      <c r="C19" s="23">
        <v>0.19320000000000001</v>
      </c>
      <c r="D19" s="53">
        <f t="shared" si="4"/>
        <v>0.29549999999999998</v>
      </c>
      <c r="E19" s="20">
        <f t="shared" si="0"/>
        <v>2.1809143962671307E-2</v>
      </c>
      <c r="F19" s="21">
        <f t="shared" si="1"/>
        <v>30</v>
      </c>
      <c r="G19" s="22">
        <f t="shared" si="2"/>
        <v>920063.83937500394</v>
      </c>
    </row>
    <row r="20" spans="1:7" x14ac:dyDescent="0.25">
      <c r="A20" s="51">
        <v>43586</v>
      </c>
      <c r="B20" s="51">
        <f t="shared" si="3"/>
        <v>43616</v>
      </c>
      <c r="C20" s="23">
        <v>0.19339999999999999</v>
      </c>
      <c r="D20" s="53">
        <f t="shared" si="4"/>
        <v>0.29055000000000003</v>
      </c>
      <c r="E20" s="20">
        <f t="shared" si="0"/>
        <v>2.1483218662772696E-2</v>
      </c>
      <c r="F20" s="21">
        <f t="shared" si="1"/>
        <v>31</v>
      </c>
      <c r="G20" s="22">
        <f t="shared" si="2"/>
        <v>936524.4734714363</v>
      </c>
    </row>
    <row r="21" spans="1:7" x14ac:dyDescent="0.25">
      <c r="A21" s="51">
        <v>43617</v>
      </c>
      <c r="B21" s="51">
        <f t="shared" si="3"/>
        <v>43646</v>
      </c>
      <c r="C21" s="23">
        <v>0.193</v>
      </c>
      <c r="D21" s="53">
        <f t="shared" si="4"/>
        <v>0.2898</v>
      </c>
      <c r="E21" s="20">
        <f>((1+D21)^(1/12))-1</f>
        <v>2.1433736106823309E-2</v>
      </c>
      <c r="F21" s="21">
        <f t="shared" si="1"/>
        <v>30</v>
      </c>
      <c r="G21" s="22">
        <f t="shared" si="2"/>
        <v>904226.48263261025</v>
      </c>
    </row>
    <row r="22" spans="1:7" x14ac:dyDescent="0.25">
      <c r="A22" s="51">
        <v>43647</v>
      </c>
      <c r="B22" s="51">
        <f t="shared" si="3"/>
        <v>43677</v>
      </c>
      <c r="C22" s="23">
        <v>0.1928</v>
      </c>
      <c r="D22" s="53">
        <f t="shared" si="4"/>
        <v>0.29009999999999997</v>
      </c>
      <c r="E22" s="20">
        <f t="shared" ref="E22:E46" si="5">((1+D22)^(1/12))-1</f>
        <v>2.1453532293473465E-2</v>
      </c>
      <c r="F22" s="21">
        <f t="shared" si="1"/>
        <v>31</v>
      </c>
      <c r="G22" s="22">
        <f t="shared" si="2"/>
        <v>935230.34656179312</v>
      </c>
    </row>
    <row r="23" spans="1:7" x14ac:dyDescent="0.25">
      <c r="A23" s="51">
        <v>43678</v>
      </c>
      <c r="B23" s="51">
        <f t="shared" si="3"/>
        <v>43708</v>
      </c>
      <c r="C23" s="23">
        <v>0.19320000000000001</v>
      </c>
      <c r="D23" s="53">
        <f t="shared" si="4"/>
        <v>0.28949999999999998</v>
      </c>
      <c r="E23" s="20">
        <f t="shared" si="5"/>
        <v>2.1413935698951558E-2</v>
      </c>
      <c r="F23" s="21">
        <f t="shared" si="1"/>
        <v>31</v>
      </c>
      <c r="G23" s="22">
        <f t="shared" si="2"/>
        <v>933504.20019527362</v>
      </c>
    </row>
    <row r="24" spans="1:7" x14ac:dyDescent="0.25">
      <c r="A24" s="51">
        <v>43709</v>
      </c>
      <c r="B24" s="51">
        <f t="shared" si="3"/>
        <v>43738</v>
      </c>
      <c r="C24" s="23">
        <v>0.19320000000000001</v>
      </c>
      <c r="D24" s="53">
        <f t="shared" si="4"/>
        <v>0.28920000000000001</v>
      </c>
      <c r="E24" s="20">
        <f t="shared" si="5"/>
        <v>2.1394131067975497E-2</v>
      </c>
      <c r="F24" s="21">
        <f t="shared" si="1"/>
        <v>30</v>
      </c>
      <c r="G24" s="22">
        <f t="shared" si="2"/>
        <v>902555.66216559487</v>
      </c>
    </row>
    <row r="25" spans="1:7" x14ac:dyDescent="0.25">
      <c r="A25" s="17">
        <v>43739</v>
      </c>
      <c r="B25" s="51">
        <f t="shared" ref="B25:B64" si="6">EOMONTH(B24,1)</f>
        <v>43769</v>
      </c>
      <c r="C25" s="23">
        <v>0.191</v>
      </c>
      <c r="D25" s="53">
        <f t="shared" ref="D25:D46" si="7">C23*1.5</f>
        <v>0.2898</v>
      </c>
      <c r="E25" s="20">
        <f t="shared" si="5"/>
        <v>2.1433736106823309E-2</v>
      </c>
      <c r="F25" s="21">
        <f t="shared" si="1"/>
        <v>31</v>
      </c>
      <c r="G25" s="22">
        <f t="shared" si="2"/>
        <v>934367.36538703053</v>
      </c>
    </row>
    <row r="26" spans="1:7" x14ac:dyDescent="0.25">
      <c r="A26" s="17">
        <v>43770</v>
      </c>
      <c r="B26" s="51">
        <f t="shared" si="6"/>
        <v>43799</v>
      </c>
      <c r="C26" s="23">
        <v>0.1903</v>
      </c>
      <c r="D26" s="53">
        <f t="shared" si="7"/>
        <v>0.2898</v>
      </c>
      <c r="E26" s="20">
        <f t="shared" si="5"/>
        <v>2.1433736106823309E-2</v>
      </c>
      <c r="F26" s="21">
        <f t="shared" si="1"/>
        <v>30</v>
      </c>
      <c r="G26" s="22">
        <f t="shared" si="2"/>
        <v>904226.48263261025</v>
      </c>
    </row>
    <row r="27" spans="1:7" x14ac:dyDescent="0.25">
      <c r="A27" s="17">
        <v>43800</v>
      </c>
      <c r="B27" s="51">
        <f t="shared" si="6"/>
        <v>43830</v>
      </c>
      <c r="C27" s="23">
        <v>0.18909999999999999</v>
      </c>
      <c r="D27" s="53">
        <f t="shared" si="7"/>
        <v>0.28649999999999998</v>
      </c>
      <c r="E27" s="20">
        <f t="shared" si="5"/>
        <v>2.1215699038257929E-2</v>
      </c>
      <c r="F27" s="21">
        <f t="shared" si="1"/>
        <v>31</v>
      </c>
      <c r="G27" s="22">
        <f t="shared" si="2"/>
        <v>924862.40926100593</v>
      </c>
    </row>
    <row r="28" spans="1:7" x14ac:dyDescent="0.25">
      <c r="A28" s="17">
        <v>43831</v>
      </c>
      <c r="B28" s="51">
        <f t="shared" si="6"/>
        <v>43861</v>
      </c>
      <c r="C28" s="23">
        <v>0.18770000000000001</v>
      </c>
      <c r="D28" s="53">
        <f t="shared" si="7"/>
        <v>0.28544999999999998</v>
      </c>
      <c r="E28" s="20">
        <f t="shared" si="5"/>
        <v>2.1146216086632474E-2</v>
      </c>
      <c r="F28" s="21">
        <f t="shared" si="1"/>
        <v>31</v>
      </c>
      <c r="G28" s="22">
        <f t="shared" si="2"/>
        <v>921833.41785577324</v>
      </c>
    </row>
    <row r="29" spans="1:7" x14ac:dyDescent="0.25">
      <c r="A29" s="17">
        <v>43862</v>
      </c>
      <c r="B29" s="51">
        <f t="shared" si="6"/>
        <v>43890</v>
      </c>
      <c r="C29" s="23">
        <v>0.19059999999999999</v>
      </c>
      <c r="D29" s="53">
        <f t="shared" si="7"/>
        <v>0.28364999999999996</v>
      </c>
      <c r="E29" s="20">
        <f t="shared" si="5"/>
        <v>2.102698132372427E-2</v>
      </c>
      <c r="F29" s="21">
        <f t="shared" si="1"/>
        <v>29</v>
      </c>
      <c r="G29" s="22">
        <f t="shared" si="2"/>
        <v>857497.80124072963</v>
      </c>
    </row>
    <row r="30" spans="1:7" x14ac:dyDescent="0.25">
      <c r="A30" s="17">
        <v>43891</v>
      </c>
      <c r="B30" s="18">
        <f t="shared" si="6"/>
        <v>43921</v>
      </c>
      <c r="C30" s="23">
        <v>0.1895</v>
      </c>
      <c r="D30" s="19">
        <f t="shared" si="7"/>
        <v>0.28155000000000002</v>
      </c>
      <c r="E30" s="20">
        <f t="shared" si="5"/>
        <v>2.0887680238021122E-2</v>
      </c>
      <c r="F30" s="21">
        <f t="shared" si="1"/>
        <v>31</v>
      </c>
      <c r="G30" s="22">
        <f t="shared" si="2"/>
        <v>910562.98611577507</v>
      </c>
    </row>
    <row r="31" spans="1:7" x14ac:dyDescent="0.25">
      <c r="A31" s="17">
        <v>43922</v>
      </c>
      <c r="B31" s="18">
        <f t="shared" si="6"/>
        <v>43951</v>
      </c>
      <c r="C31" s="23">
        <v>0.18690000000000001</v>
      </c>
      <c r="D31" s="19">
        <f t="shared" si="7"/>
        <v>0.28589999999999999</v>
      </c>
      <c r="E31" s="20">
        <f t="shared" si="5"/>
        <v>2.1176000862688671E-2</v>
      </c>
      <c r="F31" s="21">
        <f t="shared" si="1"/>
        <v>30</v>
      </c>
      <c r="G31" s="22">
        <f t="shared" si="2"/>
        <v>893353.38836230559</v>
      </c>
    </row>
    <row r="32" spans="1:7" x14ac:dyDescent="0.25">
      <c r="A32" s="17">
        <v>43952</v>
      </c>
      <c r="B32" s="18">
        <f t="shared" si="6"/>
        <v>43982</v>
      </c>
      <c r="C32" s="23">
        <v>0.18190000000000001</v>
      </c>
      <c r="D32" s="19">
        <f t="shared" si="7"/>
        <v>0.28425</v>
      </c>
      <c r="E32" s="20">
        <f t="shared" si="5"/>
        <v>2.1066743264638976E-2</v>
      </c>
      <c r="F32" s="21">
        <f t="shared" si="1"/>
        <v>31</v>
      </c>
      <c r="G32" s="22">
        <f t="shared" si="2"/>
        <v>918368.93499866198</v>
      </c>
    </row>
    <row r="33" spans="1:7" x14ac:dyDescent="0.25">
      <c r="A33" s="17">
        <v>43983</v>
      </c>
      <c r="B33" s="18">
        <f t="shared" si="6"/>
        <v>44012</v>
      </c>
      <c r="C33" s="23">
        <v>0.1812</v>
      </c>
      <c r="D33" s="19">
        <f t="shared" si="7"/>
        <v>0.28034999999999999</v>
      </c>
      <c r="E33" s="20">
        <f t="shared" si="5"/>
        <v>2.0807985643612081E-2</v>
      </c>
      <c r="F33" s="21">
        <f t="shared" si="1"/>
        <v>30</v>
      </c>
      <c r="G33" s="22">
        <f t="shared" si="2"/>
        <v>877827.90529008664</v>
      </c>
    </row>
    <row r="34" spans="1:7" x14ac:dyDescent="0.25">
      <c r="A34" s="17">
        <v>44013</v>
      </c>
      <c r="B34" s="18">
        <f t="shared" si="6"/>
        <v>44043</v>
      </c>
      <c r="C34" s="23">
        <v>0.1812</v>
      </c>
      <c r="D34" s="19">
        <f t="shared" si="7"/>
        <v>0.27285000000000004</v>
      </c>
      <c r="E34" s="20">
        <f t="shared" si="5"/>
        <v>2.0308337615317473E-2</v>
      </c>
      <c r="F34" s="21">
        <f t="shared" si="1"/>
        <v>31</v>
      </c>
      <c r="G34" s="22">
        <f t="shared" si="2"/>
        <v>885307.52727583458</v>
      </c>
    </row>
    <row r="35" spans="1:7" x14ac:dyDescent="0.25">
      <c r="A35" s="17">
        <v>44044</v>
      </c>
      <c r="B35" s="18">
        <f t="shared" si="6"/>
        <v>44074</v>
      </c>
      <c r="C35" s="23">
        <v>0.18290000000000001</v>
      </c>
      <c r="D35" s="19">
        <f t="shared" si="7"/>
        <v>0.27179999999999999</v>
      </c>
      <c r="E35" s="20">
        <f t="shared" si="5"/>
        <v>2.0238171647650516E-2</v>
      </c>
      <c r="F35" s="21">
        <f t="shared" si="1"/>
        <v>31</v>
      </c>
      <c r="G35" s="22">
        <f t="shared" si="2"/>
        <v>882248.7609449412</v>
      </c>
    </row>
    <row r="36" spans="1:7" x14ac:dyDescent="0.25">
      <c r="A36" s="17">
        <v>44075</v>
      </c>
      <c r="B36" s="18">
        <f t="shared" si="6"/>
        <v>44104</v>
      </c>
      <c r="C36" s="23">
        <v>0.1835</v>
      </c>
      <c r="D36" s="19">
        <f t="shared" si="7"/>
        <v>0.27179999999999999</v>
      </c>
      <c r="E36" s="20">
        <f t="shared" si="5"/>
        <v>2.0238171647650516E-2</v>
      </c>
      <c r="F36" s="21">
        <f t="shared" si="1"/>
        <v>30</v>
      </c>
      <c r="G36" s="22">
        <f t="shared" si="2"/>
        <v>853789.12349510437</v>
      </c>
    </row>
    <row r="37" spans="1:7" x14ac:dyDescent="0.25">
      <c r="A37" s="17">
        <v>44105</v>
      </c>
      <c r="B37" s="18">
        <f t="shared" si="6"/>
        <v>44135</v>
      </c>
      <c r="C37" s="23">
        <v>0.18090000000000001</v>
      </c>
      <c r="D37" s="19">
        <f t="shared" si="7"/>
        <v>0.27434999999999998</v>
      </c>
      <c r="E37" s="20">
        <f t="shared" si="5"/>
        <v>2.040848272831397E-2</v>
      </c>
      <c r="F37" s="21">
        <f t="shared" si="1"/>
        <v>31</v>
      </c>
      <c r="G37" s="22">
        <f t="shared" si="2"/>
        <v>889673.18359074718</v>
      </c>
    </row>
    <row r="38" spans="1:7" x14ac:dyDescent="0.25">
      <c r="A38" s="17">
        <v>44136</v>
      </c>
      <c r="B38" s="18">
        <f t="shared" si="6"/>
        <v>44165</v>
      </c>
      <c r="C38" s="23">
        <v>0.1784</v>
      </c>
      <c r="D38" s="19">
        <f t="shared" si="7"/>
        <v>0.27524999999999999</v>
      </c>
      <c r="E38" s="20">
        <f t="shared" si="5"/>
        <v>2.0468517942215714E-2</v>
      </c>
      <c r="F38" s="21">
        <f t="shared" si="1"/>
        <v>30</v>
      </c>
      <c r="G38" s="22">
        <f t="shared" ref="G38:G46" si="8">((B$1*E38)/30)*F38</f>
        <v>863506.7582874744</v>
      </c>
    </row>
    <row r="39" spans="1:7" x14ac:dyDescent="0.25">
      <c r="A39" s="17">
        <v>44166</v>
      </c>
      <c r="B39" s="18">
        <f t="shared" si="6"/>
        <v>44196</v>
      </c>
      <c r="C39" s="23">
        <v>0.17460000000000001</v>
      </c>
      <c r="D39" s="19">
        <f t="shared" si="7"/>
        <v>0.27134999999999998</v>
      </c>
      <c r="E39" s="20">
        <f t="shared" si="5"/>
        <v>2.0208084261774895E-2</v>
      </c>
      <c r="F39" s="21">
        <f t="shared" si="1"/>
        <v>31</v>
      </c>
      <c r="G39" s="22">
        <f t="shared" si="8"/>
        <v>880937.15239793481</v>
      </c>
    </row>
    <row r="40" spans="1:7" x14ac:dyDescent="0.25">
      <c r="A40" s="17">
        <v>44197</v>
      </c>
      <c r="B40" s="18">
        <f t="shared" si="6"/>
        <v>44227</v>
      </c>
      <c r="C40" s="23">
        <v>0.17319999999999999</v>
      </c>
      <c r="D40" s="19">
        <f t="shared" si="7"/>
        <v>0.2676</v>
      </c>
      <c r="E40" s="20">
        <f t="shared" si="5"/>
        <v>1.9956975716262315E-2</v>
      </c>
      <c r="F40" s="21">
        <f t="shared" si="1"/>
        <v>31</v>
      </c>
      <c r="G40" s="22">
        <f t="shared" si="8"/>
        <v>869990.50133685058</v>
      </c>
    </row>
    <row r="41" spans="1:7" x14ac:dyDescent="0.25">
      <c r="A41" s="17">
        <v>44228</v>
      </c>
      <c r="B41" s="18">
        <f t="shared" si="6"/>
        <v>44255</v>
      </c>
      <c r="C41" s="23">
        <v>0.1754</v>
      </c>
      <c r="D41" s="19">
        <f t="shared" si="7"/>
        <v>0.26190000000000002</v>
      </c>
      <c r="E41" s="20">
        <f t="shared" si="5"/>
        <v>1.9573983490916769E-2</v>
      </c>
      <c r="F41" s="21">
        <f t="shared" si="1"/>
        <v>28</v>
      </c>
      <c r="G41" s="22">
        <f t="shared" si="8"/>
        <v>770717.70772470429</v>
      </c>
    </row>
    <row r="42" spans="1:7" x14ac:dyDescent="0.25">
      <c r="A42" s="17">
        <v>44256</v>
      </c>
      <c r="B42" s="18">
        <f t="shared" si="6"/>
        <v>44286</v>
      </c>
      <c r="C42" s="23">
        <v>0.1741</v>
      </c>
      <c r="D42" s="19">
        <f t="shared" si="7"/>
        <v>0.25979999999999998</v>
      </c>
      <c r="E42" s="20">
        <f t="shared" si="5"/>
        <v>1.9432481245112987E-2</v>
      </c>
      <c r="F42" s="21">
        <f t="shared" si="1"/>
        <v>31</v>
      </c>
      <c r="G42" s="22">
        <f t="shared" si="8"/>
        <v>847126.05461951636</v>
      </c>
    </row>
    <row r="43" spans="1:7" x14ac:dyDescent="0.25">
      <c r="A43" s="17">
        <v>44287</v>
      </c>
      <c r="B43" s="18">
        <f t="shared" si="6"/>
        <v>44316</v>
      </c>
      <c r="C43" s="23">
        <v>0.1731</v>
      </c>
      <c r="D43" s="19">
        <f t="shared" si="7"/>
        <v>0.2631</v>
      </c>
      <c r="E43" s="20">
        <f t="shared" si="5"/>
        <v>1.9654745030757592E-2</v>
      </c>
      <c r="F43" s="21">
        <f t="shared" si="1"/>
        <v>30</v>
      </c>
      <c r="G43" s="22">
        <f t="shared" si="8"/>
        <v>829176.06513523264</v>
      </c>
    </row>
    <row r="44" spans="1:7" x14ac:dyDescent="0.25">
      <c r="A44" s="17">
        <v>44317</v>
      </c>
      <c r="B44" s="18">
        <f t="shared" si="6"/>
        <v>44347</v>
      </c>
      <c r="C44" s="23">
        <v>0.17219999999999999</v>
      </c>
      <c r="D44" s="19">
        <f t="shared" si="7"/>
        <v>0.26114999999999999</v>
      </c>
      <c r="E44" s="20">
        <f t="shared" si="5"/>
        <v>1.9523471771100809E-2</v>
      </c>
      <c r="F44" s="21">
        <f t="shared" si="1"/>
        <v>31</v>
      </c>
      <c r="G44" s="22">
        <f t="shared" si="8"/>
        <v>851092.63224362733</v>
      </c>
    </row>
    <row r="45" spans="1:7" x14ac:dyDescent="0.25">
      <c r="A45" s="17">
        <v>44348</v>
      </c>
      <c r="B45" s="18">
        <f t="shared" si="6"/>
        <v>44377</v>
      </c>
      <c r="C45" s="23">
        <v>0.1721</v>
      </c>
      <c r="D45" s="19">
        <f t="shared" si="7"/>
        <v>0.25964999999999999</v>
      </c>
      <c r="E45" s="20">
        <f t="shared" si="5"/>
        <v>1.942236567004052E-2</v>
      </c>
      <c r="F45" s="21">
        <f t="shared" ref="F45:F46" si="9">B45-A45+1</f>
        <v>30</v>
      </c>
      <c r="G45" s="22">
        <f t="shared" si="8"/>
        <v>819372.66124286503</v>
      </c>
    </row>
    <row r="46" spans="1:7" x14ac:dyDescent="0.25">
      <c r="A46" s="17">
        <v>44378</v>
      </c>
      <c r="B46" s="18">
        <f t="shared" si="6"/>
        <v>44408</v>
      </c>
      <c r="C46" s="23">
        <v>0.17180000000000001</v>
      </c>
      <c r="D46" s="19">
        <f t="shared" si="7"/>
        <v>0.25829999999999997</v>
      </c>
      <c r="E46" s="20">
        <f t="shared" si="5"/>
        <v>1.9331275772907164E-2</v>
      </c>
      <c r="F46" s="21">
        <f t="shared" si="9"/>
        <v>31</v>
      </c>
      <c r="G46" s="22">
        <f t="shared" si="8"/>
        <v>842714.17374366662</v>
      </c>
    </row>
    <row r="47" spans="1:7" x14ac:dyDescent="0.25">
      <c r="A47" s="17">
        <v>44409</v>
      </c>
      <c r="B47" s="18">
        <v>44438</v>
      </c>
      <c r="C47" s="23">
        <v>0.1724</v>
      </c>
      <c r="D47" s="19">
        <f>C44*1.5</f>
        <v>0.25829999999999997</v>
      </c>
      <c r="E47" s="20">
        <f t="shared" ref="E47:E64" si="10">((1+D47)^(1/12))-1</f>
        <v>1.9331275772907164E-2</v>
      </c>
      <c r="F47" s="21">
        <f t="shared" ref="F47:F79" si="11">B47-A47+1</f>
        <v>30</v>
      </c>
      <c r="G47" s="22">
        <f t="shared" ref="G47:G79" si="12">((B$1*E47)/30)*F47</f>
        <v>815529.84555838711</v>
      </c>
    </row>
    <row r="48" spans="1:7" x14ac:dyDescent="0.25">
      <c r="A48" s="17">
        <v>44440</v>
      </c>
      <c r="B48" s="18">
        <f t="shared" si="6"/>
        <v>44469</v>
      </c>
      <c r="C48" s="23">
        <v>0.1719</v>
      </c>
      <c r="D48" s="19">
        <f>C23*1.5</f>
        <v>0.2898</v>
      </c>
      <c r="E48" s="20">
        <f t="shared" si="10"/>
        <v>2.1433736106823309E-2</v>
      </c>
      <c r="F48" s="21">
        <f t="shared" si="11"/>
        <v>30</v>
      </c>
      <c r="G48" s="22">
        <f t="shared" si="12"/>
        <v>904226.48263261025</v>
      </c>
    </row>
    <row r="49" spans="1:7" x14ac:dyDescent="0.25">
      <c r="A49" s="17">
        <v>44470</v>
      </c>
      <c r="B49" s="18">
        <f t="shared" si="6"/>
        <v>44500</v>
      </c>
      <c r="C49" s="23">
        <v>0.17080000000000001</v>
      </c>
      <c r="D49" s="19">
        <f>C49*1.5</f>
        <v>0.25619999999999998</v>
      </c>
      <c r="E49" s="20">
        <f t="shared" si="10"/>
        <v>1.9189402159464075E-2</v>
      </c>
      <c r="F49" s="21">
        <f t="shared" si="11"/>
        <v>31</v>
      </c>
      <c r="G49" s="22">
        <f t="shared" si="12"/>
        <v>836529.43424001301</v>
      </c>
    </row>
    <row r="50" spans="1:7" x14ac:dyDescent="0.25">
      <c r="A50" s="17">
        <v>44501</v>
      </c>
      <c r="B50" s="18">
        <f t="shared" si="6"/>
        <v>44530</v>
      </c>
      <c r="C50" s="23">
        <v>0.17269999999999999</v>
      </c>
      <c r="D50" s="19">
        <f>C50*1.5</f>
        <v>0.25905</v>
      </c>
      <c r="E50" s="20">
        <f t="shared" si="10"/>
        <v>1.9381892324737526E-2</v>
      </c>
      <c r="F50" s="21">
        <f t="shared" si="11"/>
        <v>30</v>
      </c>
      <c r="G50" s="22">
        <f t="shared" si="12"/>
        <v>817665.20947238011</v>
      </c>
    </row>
    <row r="51" spans="1:7" x14ac:dyDescent="0.25">
      <c r="A51" s="17">
        <v>44531</v>
      </c>
      <c r="B51" s="18">
        <f t="shared" si="6"/>
        <v>44561</v>
      </c>
      <c r="C51" s="23">
        <v>0.17460000000000001</v>
      </c>
      <c r="D51" s="19">
        <f t="shared" ref="D51:D79" si="13">C49*1.5</f>
        <v>0.25619999999999998</v>
      </c>
      <c r="E51" s="20">
        <f t="shared" si="10"/>
        <v>1.9189402159464075E-2</v>
      </c>
      <c r="F51" s="21">
        <f t="shared" si="11"/>
        <v>31</v>
      </c>
      <c r="G51" s="22">
        <f t="shared" si="12"/>
        <v>836529.43424001301</v>
      </c>
    </row>
    <row r="52" spans="1:7" x14ac:dyDescent="0.25">
      <c r="A52" s="17">
        <v>44562</v>
      </c>
      <c r="B52" s="18">
        <f t="shared" si="6"/>
        <v>44592</v>
      </c>
      <c r="C52" s="23">
        <v>0.17660000000000001</v>
      </c>
      <c r="D52" s="19">
        <f t="shared" si="13"/>
        <v>0.25905</v>
      </c>
      <c r="E52" s="20">
        <f t="shared" si="10"/>
        <v>1.9381892324737526E-2</v>
      </c>
      <c r="F52" s="21">
        <f t="shared" si="11"/>
        <v>31</v>
      </c>
      <c r="G52" s="22">
        <f t="shared" si="12"/>
        <v>844920.71645479277</v>
      </c>
    </row>
    <row r="53" spans="1:7" x14ac:dyDescent="0.25">
      <c r="A53" s="17">
        <v>44593</v>
      </c>
      <c r="B53" s="18">
        <f t="shared" si="6"/>
        <v>44620</v>
      </c>
      <c r="C53" s="23">
        <v>0.183</v>
      </c>
      <c r="D53" s="19">
        <f>C51*1.5</f>
        <v>0.26190000000000002</v>
      </c>
      <c r="E53" s="20">
        <f t="shared" si="10"/>
        <v>1.9573983490916769E-2</v>
      </c>
      <c r="F53" s="21">
        <f t="shared" si="11"/>
        <v>28</v>
      </c>
      <c r="G53" s="22">
        <f t="shared" si="12"/>
        <v>770717.70772470429</v>
      </c>
    </row>
    <row r="54" spans="1:7" x14ac:dyDescent="0.25">
      <c r="A54" s="17">
        <v>44621</v>
      </c>
      <c r="B54" s="18">
        <f t="shared" si="6"/>
        <v>44651</v>
      </c>
      <c r="C54" s="23">
        <v>0.1847</v>
      </c>
      <c r="D54" s="19">
        <f t="shared" si="13"/>
        <v>0.26490000000000002</v>
      </c>
      <c r="E54" s="20">
        <f t="shared" si="10"/>
        <v>1.9775755563363528E-2</v>
      </c>
      <c r="F54" s="21">
        <f t="shared" si="11"/>
        <v>31</v>
      </c>
      <c r="G54" s="22">
        <f t="shared" si="12"/>
        <v>862090.51619309536</v>
      </c>
    </row>
    <row r="55" spans="1:7" x14ac:dyDescent="0.25">
      <c r="A55" s="17">
        <v>44652</v>
      </c>
      <c r="B55" s="18">
        <f t="shared" si="6"/>
        <v>44681</v>
      </c>
      <c r="C55" s="23">
        <v>0.1905</v>
      </c>
      <c r="D55" s="19">
        <f t="shared" si="13"/>
        <v>0.27449999999999997</v>
      </c>
      <c r="E55" s="20">
        <f t="shared" si="10"/>
        <v>2.0418491295787433E-2</v>
      </c>
      <c r="F55" s="21">
        <f t="shared" si="11"/>
        <v>30</v>
      </c>
      <c r="G55" s="22">
        <f t="shared" si="12"/>
        <v>861396.28075279261</v>
      </c>
    </row>
    <row r="56" spans="1:7" x14ac:dyDescent="0.25">
      <c r="A56" s="17">
        <v>44682</v>
      </c>
      <c r="B56" s="18">
        <f t="shared" si="6"/>
        <v>44712</v>
      </c>
      <c r="C56" s="23">
        <v>0.1971</v>
      </c>
      <c r="D56" s="19">
        <f t="shared" si="13"/>
        <v>0.27705000000000002</v>
      </c>
      <c r="E56" s="20">
        <f t="shared" si="10"/>
        <v>2.0588471944052777E-2</v>
      </c>
      <c r="F56" s="21">
        <f t="shared" si="11"/>
        <v>31</v>
      </c>
      <c r="G56" s="22">
        <f t="shared" si="12"/>
        <v>897519.50811717496</v>
      </c>
    </row>
    <row r="57" spans="1:7" x14ac:dyDescent="0.25">
      <c r="A57" s="17">
        <v>44713</v>
      </c>
      <c r="B57" s="18">
        <f t="shared" si="6"/>
        <v>44742</v>
      </c>
      <c r="C57" s="23">
        <v>0.20399999999999999</v>
      </c>
      <c r="D57" s="19">
        <f t="shared" si="13"/>
        <v>0.28575</v>
      </c>
      <c r="E57" s="20">
        <f t="shared" si="10"/>
        <v>2.1166073665768392E-2</v>
      </c>
      <c r="F57" s="21">
        <f t="shared" si="11"/>
        <v>30</v>
      </c>
      <c r="G57" s="22">
        <f t="shared" si="12"/>
        <v>892934.58903078048</v>
      </c>
    </row>
    <row r="58" spans="1:7" x14ac:dyDescent="0.25">
      <c r="A58" s="17">
        <v>44743</v>
      </c>
      <c r="B58" s="18">
        <f t="shared" si="6"/>
        <v>44773</v>
      </c>
      <c r="C58" s="23">
        <v>0.21279999999999999</v>
      </c>
      <c r="D58" s="19">
        <f t="shared" si="13"/>
        <v>0.29564999999999997</v>
      </c>
      <c r="E58" s="20">
        <f t="shared" si="10"/>
        <v>2.1819002655476094E-2</v>
      </c>
      <c r="F58" s="21">
        <f t="shared" si="11"/>
        <v>31</v>
      </c>
      <c r="G58" s="22">
        <f t="shared" si="12"/>
        <v>951162.40700937563</v>
      </c>
    </row>
    <row r="59" spans="1:7" x14ac:dyDescent="0.25">
      <c r="A59" s="17">
        <v>44774</v>
      </c>
      <c r="B59" s="18">
        <f t="shared" si="6"/>
        <v>44804</v>
      </c>
      <c r="C59" s="23">
        <v>0.22209999999999999</v>
      </c>
      <c r="D59" s="19">
        <f t="shared" si="13"/>
        <v>0.30599999999999999</v>
      </c>
      <c r="E59" s="20">
        <f t="shared" si="10"/>
        <v>2.2496738540053407E-2</v>
      </c>
      <c r="F59" s="21">
        <f t="shared" si="11"/>
        <v>31</v>
      </c>
      <c r="G59" s="22">
        <f t="shared" si="12"/>
        <v>980707.15318636887</v>
      </c>
    </row>
    <row r="60" spans="1:7" x14ac:dyDescent="0.25">
      <c r="A60" s="17">
        <v>44805</v>
      </c>
      <c r="B60" s="18">
        <f t="shared" si="6"/>
        <v>44834</v>
      </c>
      <c r="C60" s="23">
        <v>0.23499999999999999</v>
      </c>
      <c r="D60" s="19">
        <f t="shared" si="13"/>
        <v>0.31919999999999998</v>
      </c>
      <c r="E60" s="20">
        <f t="shared" si="10"/>
        <v>2.3353989277085985E-2</v>
      </c>
      <c r="F60" s="21">
        <f t="shared" si="11"/>
        <v>30</v>
      </c>
      <c r="G60" s="22">
        <f t="shared" si="12"/>
        <v>985236.33370369719</v>
      </c>
    </row>
    <row r="61" spans="1:7" x14ac:dyDescent="0.25">
      <c r="A61" s="17">
        <v>44835</v>
      </c>
      <c r="B61" s="18">
        <f t="shared" si="6"/>
        <v>44865</v>
      </c>
      <c r="C61" s="23">
        <v>0.24610000000000001</v>
      </c>
      <c r="D61" s="19">
        <f t="shared" si="13"/>
        <v>0.33315</v>
      </c>
      <c r="E61" s="20">
        <f t="shared" si="10"/>
        <v>2.4251443652343774E-2</v>
      </c>
      <c r="F61" s="21">
        <f t="shared" si="11"/>
        <v>31</v>
      </c>
      <c r="G61" s="22">
        <f t="shared" si="12"/>
        <v>1057200.5458749151</v>
      </c>
    </row>
    <row r="62" spans="1:7" x14ac:dyDescent="0.25">
      <c r="A62" s="17">
        <v>44866</v>
      </c>
      <c r="B62" s="18">
        <v>44895</v>
      </c>
      <c r="C62" s="23">
        <v>0.25779999999999997</v>
      </c>
      <c r="D62" s="19">
        <f>C60*1.5</f>
        <v>0.35249999999999998</v>
      </c>
      <c r="E62" s="20">
        <f t="shared" si="10"/>
        <v>2.548215212897964E-2</v>
      </c>
      <c r="F62" s="21">
        <f t="shared" si="11"/>
        <v>30</v>
      </c>
      <c r="G62" s="22">
        <f t="shared" si="12"/>
        <v>1075017.2846516089</v>
      </c>
    </row>
    <row r="63" spans="1:7" x14ac:dyDescent="0.25">
      <c r="A63" s="17">
        <v>44896</v>
      </c>
      <c r="B63" s="18">
        <f t="shared" si="6"/>
        <v>44926</v>
      </c>
      <c r="C63" s="23">
        <v>0.27639999999999998</v>
      </c>
      <c r="D63" s="19">
        <f t="shared" si="13"/>
        <v>0.36915000000000003</v>
      </c>
      <c r="E63" s="20">
        <f t="shared" si="10"/>
        <v>2.6528282142108894E-2</v>
      </c>
      <c r="F63" s="21">
        <f t="shared" si="11"/>
        <v>31</v>
      </c>
      <c r="G63" s="22">
        <f t="shared" si="12"/>
        <v>1156455.4574074112</v>
      </c>
    </row>
    <row r="64" spans="1:7" x14ac:dyDescent="0.25">
      <c r="A64" s="17">
        <v>44927</v>
      </c>
      <c r="B64" s="18">
        <f t="shared" si="6"/>
        <v>44957</v>
      </c>
      <c r="C64" s="23">
        <v>0.28839999999999999</v>
      </c>
      <c r="D64" s="19">
        <f>C62*1.5</f>
        <v>0.38669999999999993</v>
      </c>
      <c r="E64" s="20">
        <f t="shared" si="10"/>
        <v>2.7618410366888613E-2</v>
      </c>
      <c r="F64" s="21">
        <f t="shared" si="11"/>
        <v>31</v>
      </c>
      <c r="G64" s="22">
        <f t="shared" si="12"/>
        <v>1203977.7480731627</v>
      </c>
    </row>
    <row r="65" spans="1:7" s="4" customFormat="1" x14ac:dyDescent="0.25">
      <c r="A65" s="24">
        <v>44958</v>
      </c>
      <c r="B65" s="25">
        <v>44985</v>
      </c>
      <c r="C65" s="26">
        <v>0.30180000000000001</v>
      </c>
      <c r="D65" s="27">
        <f>C63*1.5</f>
        <v>0.41459999999999997</v>
      </c>
      <c r="E65" s="28">
        <f>((1+D65)^(1/12))-1</f>
        <v>2.9325672006971892E-2</v>
      </c>
      <c r="F65" s="29">
        <f t="shared" si="11"/>
        <v>28</v>
      </c>
      <c r="G65" s="30">
        <f t="shared" si="12"/>
        <v>1154686.5111635651</v>
      </c>
    </row>
    <row r="66" spans="1:7" x14ac:dyDescent="0.25">
      <c r="A66" s="17">
        <v>44986</v>
      </c>
      <c r="B66" s="18">
        <v>45016</v>
      </c>
      <c r="C66" s="23">
        <v>0.30840000000000001</v>
      </c>
      <c r="D66" s="19">
        <f>C64*1.5</f>
        <v>0.43259999999999998</v>
      </c>
      <c r="E66" s="20">
        <f t="shared" ref="E66:E79" si="14">((1+D66)^(1/12))-1</f>
        <v>3.041082430433617E-2</v>
      </c>
      <c r="F66" s="21">
        <f t="shared" si="11"/>
        <v>31</v>
      </c>
      <c r="G66" s="22">
        <f t="shared" si="12"/>
        <v>1325708.2966251855</v>
      </c>
    </row>
    <row r="67" spans="1:7" x14ac:dyDescent="0.25">
      <c r="A67" s="17">
        <v>45017</v>
      </c>
      <c r="B67" s="18">
        <v>45046</v>
      </c>
      <c r="C67" s="23">
        <v>0.31390000000000001</v>
      </c>
      <c r="D67" s="19">
        <f>C65*1.5</f>
        <v>0.45269999999999999</v>
      </c>
      <c r="E67" s="20">
        <f t="shared" si="14"/>
        <v>3.1607904974429113E-2</v>
      </c>
      <c r="F67" s="21">
        <f t="shared" si="11"/>
        <v>30</v>
      </c>
      <c r="G67" s="22">
        <f t="shared" si="12"/>
        <v>1333444.8364937792</v>
      </c>
    </row>
    <row r="68" spans="1:7" x14ac:dyDescent="0.25">
      <c r="A68" s="17">
        <v>45047</v>
      </c>
      <c r="B68" s="18">
        <v>45077</v>
      </c>
      <c r="C68" s="23">
        <v>0.30270000000000002</v>
      </c>
      <c r="D68" s="19">
        <f t="shared" si="13"/>
        <v>0.46260000000000001</v>
      </c>
      <c r="E68" s="20">
        <f t="shared" si="14"/>
        <v>3.2191941393584944E-2</v>
      </c>
      <c r="F68" s="21">
        <f t="shared" si="11"/>
        <v>31</v>
      </c>
      <c r="G68" s="22">
        <f t="shared" si="12"/>
        <v>1403353.0746439553</v>
      </c>
    </row>
    <row r="69" spans="1:7" x14ac:dyDescent="0.25">
      <c r="A69" s="51">
        <v>45078</v>
      </c>
      <c r="B69" s="51">
        <v>45107</v>
      </c>
      <c r="C69" s="23">
        <v>0.29759999999999998</v>
      </c>
      <c r="D69" s="19">
        <f t="shared" si="13"/>
        <v>0.47084999999999999</v>
      </c>
      <c r="E69" s="20">
        <f t="shared" si="14"/>
        <v>3.2675876808137438E-2</v>
      </c>
      <c r="F69" s="21">
        <f t="shared" si="11"/>
        <v>30</v>
      </c>
      <c r="G69" s="22">
        <f t="shared" si="12"/>
        <v>1378499.4368645172</v>
      </c>
    </row>
    <row r="70" spans="1:7" x14ac:dyDescent="0.25">
      <c r="A70" s="51">
        <v>45108</v>
      </c>
      <c r="B70" s="51">
        <v>45138</v>
      </c>
      <c r="C70" s="52">
        <v>0.29360000000000003</v>
      </c>
      <c r="D70" s="19">
        <f t="shared" si="13"/>
        <v>0.45405000000000006</v>
      </c>
      <c r="E70" s="20">
        <f t="shared" si="14"/>
        <v>3.1687760751144545E-2</v>
      </c>
      <c r="F70" s="21">
        <f t="shared" si="11"/>
        <v>31</v>
      </c>
      <c r="G70" s="22">
        <f>((B$1*E70)/30)*F70</f>
        <v>1381374.1748288083</v>
      </c>
    </row>
    <row r="71" spans="1:7" x14ac:dyDescent="0.25">
      <c r="A71" s="51">
        <v>45139</v>
      </c>
      <c r="B71" s="51">
        <v>45169</v>
      </c>
      <c r="C71" s="52">
        <v>0.28749999999999998</v>
      </c>
      <c r="D71" s="19">
        <f t="shared" si="13"/>
        <v>0.44639999999999996</v>
      </c>
      <c r="E71" s="20">
        <f t="shared" si="14"/>
        <v>3.1234342878250443E-2</v>
      </c>
      <c r="F71" s="21">
        <f t="shared" si="11"/>
        <v>31</v>
      </c>
      <c r="G71" s="22">
        <f t="shared" si="12"/>
        <v>1361608.1918380694</v>
      </c>
    </row>
    <row r="72" spans="1:7" x14ac:dyDescent="0.25">
      <c r="A72" s="51">
        <v>45170</v>
      </c>
      <c r="B72" s="51">
        <v>45199</v>
      </c>
      <c r="C72" s="23">
        <v>0.28029999999999999</v>
      </c>
      <c r="D72" s="53">
        <f t="shared" si="13"/>
        <v>0.44040000000000001</v>
      </c>
      <c r="E72" s="55">
        <f t="shared" si="14"/>
        <v>3.0877180194344378E-2</v>
      </c>
      <c r="F72" s="21">
        <f t="shared" si="11"/>
        <v>30</v>
      </c>
      <c r="G72" s="56">
        <f t="shared" si="12"/>
        <v>1302617.7005070595</v>
      </c>
    </row>
    <row r="73" spans="1:7" x14ac:dyDescent="0.25">
      <c r="A73" s="51">
        <v>45200</v>
      </c>
      <c r="B73" s="51">
        <v>45230</v>
      </c>
      <c r="C73" s="23">
        <v>0.26529999999999998</v>
      </c>
      <c r="D73" s="53">
        <f t="shared" si="13"/>
        <v>0.43124999999999997</v>
      </c>
      <c r="E73" s="55">
        <f t="shared" si="14"/>
        <v>3.0329872667392177E-2</v>
      </c>
      <c r="F73" s="21">
        <f t="shared" si="11"/>
        <v>31</v>
      </c>
      <c r="G73" s="56">
        <f t="shared" si="12"/>
        <v>1322179.3473389689</v>
      </c>
    </row>
    <row r="74" spans="1:7" x14ac:dyDescent="0.25">
      <c r="A74" s="51">
        <v>45231</v>
      </c>
      <c r="B74" s="51">
        <v>45260</v>
      </c>
      <c r="C74" s="52">
        <v>0.25519999999999998</v>
      </c>
      <c r="D74" s="53">
        <f t="shared" si="13"/>
        <v>0.42044999999999999</v>
      </c>
      <c r="E74" s="55">
        <f t="shared" si="14"/>
        <v>2.9679728036762887E-2</v>
      </c>
      <c r="F74" s="21">
        <f t="shared" si="11"/>
        <v>30</v>
      </c>
      <c r="G74" s="56">
        <f t="shared" si="12"/>
        <v>1252100.7049084224</v>
      </c>
    </row>
    <row r="75" spans="1:7" x14ac:dyDescent="0.25">
      <c r="A75" s="51">
        <v>45261</v>
      </c>
      <c r="B75" s="51">
        <v>45291</v>
      </c>
      <c r="C75" s="52">
        <v>0.25040000000000001</v>
      </c>
      <c r="D75" s="53">
        <f t="shared" si="13"/>
        <v>0.39794999999999997</v>
      </c>
      <c r="E75" s="55">
        <f t="shared" si="14"/>
        <v>2.8310577727206798E-2</v>
      </c>
      <c r="F75" s="21">
        <f t="shared" si="11"/>
        <v>31</v>
      </c>
      <c r="G75" s="56">
        <f t="shared" si="12"/>
        <v>1234151.6099535241</v>
      </c>
    </row>
    <row r="76" spans="1:7" x14ac:dyDescent="0.25">
      <c r="A76" s="51">
        <v>45292</v>
      </c>
      <c r="B76" s="51">
        <v>45310</v>
      </c>
      <c r="C76" s="23">
        <v>0.23319999999999999</v>
      </c>
      <c r="D76" s="53">
        <f t="shared" si="13"/>
        <v>0.38279999999999997</v>
      </c>
      <c r="E76" s="55">
        <f t="shared" si="14"/>
        <v>2.7377257079175044E-2</v>
      </c>
      <c r="F76" s="21">
        <f t="shared" si="11"/>
        <v>19</v>
      </c>
      <c r="G76" s="56">
        <f t="shared" si="12"/>
        <v>731478.5971666713</v>
      </c>
    </row>
    <row r="77" spans="1:7" x14ac:dyDescent="0.25">
      <c r="A77" s="51">
        <v>45323</v>
      </c>
      <c r="B77" s="51">
        <v>45351</v>
      </c>
      <c r="C77" s="23">
        <v>0.2331</v>
      </c>
      <c r="D77" s="53">
        <f t="shared" si="13"/>
        <v>0.37560000000000004</v>
      </c>
      <c r="E77" s="55">
        <f t="shared" si="14"/>
        <v>2.6930408406342421E-2</v>
      </c>
      <c r="F77" s="21">
        <f>B77-A77+1</f>
        <v>29</v>
      </c>
      <c r="G77" s="56">
        <f t="shared" si="12"/>
        <v>1098244.4716826014</v>
      </c>
    </row>
    <row r="78" spans="1:7" x14ac:dyDescent="0.25">
      <c r="A78" s="51">
        <v>45352</v>
      </c>
      <c r="B78" s="51">
        <v>45382</v>
      </c>
      <c r="C78" s="23">
        <v>0.222</v>
      </c>
      <c r="D78" s="53">
        <f t="shared" si="13"/>
        <v>0.3498</v>
      </c>
      <c r="E78" s="55">
        <f t="shared" si="14"/>
        <v>2.5311398067152435E-2</v>
      </c>
      <c r="F78" s="21">
        <f t="shared" si="11"/>
        <v>31</v>
      </c>
      <c r="G78" s="56">
        <f t="shared" si="12"/>
        <v>1103407.4604818292</v>
      </c>
    </row>
    <row r="79" spans="1:7" x14ac:dyDescent="0.25">
      <c r="A79" s="51">
        <v>45383</v>
      </c>
      <c r="B79" s="51">
        <v>45404</v>
      </c>
      <c r="C79" s="23">
        <v>0.22059999999999999</v>
      </c>
      <c r="D79" s="53">
        <f t="shared" si="13"/>
        <v>0.34965000000000002</v>
      </c>
      <c r="E79" s="55">
        <f t="shared" si="14"/>
        <v>2.5301902552775868E-2</v>
      </c>
      <c r="F79" s="21">
        <f t="shared" si="11"/>
        <v>22</v>
      </c>
      <c r="G79" s="56">
        <f t="shared" si="12"/>
        <v>782769.59458377468</v>
      </c>
    </row>
    <row r="80" spans="1:7" x14ac:dyDescent="0.25">
      <c r="A80" s="31"/>
      <c r="B80" s="31"/>
      <c r="C80" s="31"/>
      <c r="D80" s="31"/>
      <c r="E80" s="31"/>
      <c r="F80" s="31"/>
      <c r="G80" s="31"/>
    </row>
    <row r="81" spans="1:9" x14ac:dyDescent="0.25">
      <c r="A81" s="31"/>
      <c r="B81" s="31"/>
      <c r="C81" s="31"/>
      <c r="D81" s="31"/>
      <c r="E81" s="31"/>
      <c r="F81" s="32" t="s">
        <v>13</v>
      </c>
      <c r="G81" s="33">
        <f>SUM(G5:G80)</f>
        <v>72548850.572769776</v>
      </c>
      <c r="H81" s="43"/>
    </row>
    <row r="82" spans="1:9" x14ac:dyDescent="0.25">
      <c r="A82" s="31"/>
      <c r="B82" s="31"/>
      <c r="C82" s="34"/>
      <c r="D82" s="47"/>
      <c r="E82" s="47"/>
      <c r="F82" s="21" t="s">
        <v>12</v>
      </c>
      <c r="G82" s="42">
        <v>42187068</v>
      </c>
    </row>
    <row r="83" spans="1:9" x14ac:dyDescent="0.25">
      <c r="A83" s="31"/>
      <c r="B83" s="31"/>
      <c r="C83" s="34"/>
      <c r="D83" s="35"/>
      <c r="E83" s="31"/>
      <c r="F83" s="32" t="s">
        <v>15</v>
      </c>
      <c r="G83" s="36">
        <f>+G82+G81</f>
        <v>114735918.57276978</v>
      </c>
      <c r="H83" s="43"/>
    </row>
    <row r="84" spans="1:9" x14ac:dyDescent="0.25">
      <c r="A84" s="31"/>
      <c r="B84" s="31"/>
      <c r="C84" s="34"/>
      <c r="D84" s="35"/>
      <c r="E84" s="31"/>
      <c r="F84" s="32" t="s">
        <v>14</v>
      </c>
      <c r="G84" s="36">
        <v>20520357</v>
      </c>
      <c r="H84" s="43"/>
    </row>
    <row r="85" spans="1:9" x14ac:dyDescent="0.25">
      <c r="A85" s="31"/>
      <c r="B85" s="54"/>
      <c r="C85" s="34"/>
      <c r="D85" s="35"/>
      <c r="E85" s="31"/>
      <c r="F85" s="5" t="s">
        <v>16</v>
      </c>
      <c r="G85" s="6">
        <f>+G84+G83</f>
        <v>135256275.57276976</v>
      </c>
      <c r="H85" s="43"/>
      <c r="I85" s="43"/>
    </row>
    <row r="86" spans="1:9" x14ac:dyDescent="0.25">
      <c r="I86" s="43"/>
    </row>
    <row r="87" spans="1:9" x14ac:dyDescent="0.25">
      <c r="F87" s="49" t="s">
        <v>21</v>
      </c>
      <c r="G87" s="49"/>
    </row>
    <row r="88" spans="1:9" x14ac:dyDescent="0.25">
      <c r="F88" s="45" t="s">
        <v>17</v>
      </c>
      <c r="G88" s="46">
        <v>42187068</v>
      </c>
      <c r="H88" s="44"/>
    </row>
    <row r="89" spans="1:9" x14ac:dyDescent="0.25">
      <c r="F89" s="45" t="s">
        <v>18</v>
      </c>
      <c r="G89" s="46">
        <v>20520357</v>
      </c>
      <c r="H89" s="44"/>
    </row>
    <row r="90" spans="1:9" x14ac:dyDescent="0.25">
      <c r="F90" s="45" t="s">
        <v>19</v>
      </c>
      <c r="G90" s="46">
        <v>3394710</v>
      </c>
      <c r="H90" s="44"/>
    </row>
    <row r="91" spans="1:9" x14ac:dyDescent="0.25">
      <c r="F91" s="45" t="s">
        <v>22</v>
      </c>
      <c r="G91" s="46">
        <v>69164343</v>
      </c>
    </row>
    <row r="92" spans="1:9" x14ac:dyDescent="0.25">
      <c r="F92" s="45" t="s">
        <v>20</v>
      </c>
      <c r="G92" s="50">
        <f>SUM(G88:G91)</f>
        <v>135266478</v>
      </c>
      <c r="I92" s="43"/>
    </row>
    <row r="96" spans="1:9" x14ac:dyDescent="0.25">
      <c r="H96" s="43"/>
    </row>
    <row r="97" spans="8:8" x14ac:dyDescent="0.25">
      <c r="H97" s="43"/>
    </row>
  </sheetData>
  <mergeCells count="5">
    <mergeCell ref="D82:E82"/>
    <mergeCell ref="A3:B3"/>
    <mergeCell ref="D3:E3"/>
    <mergeCell ref="F3:G3"/>
    <mergeCell ref="F87:G8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1080 primer pago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Angela María Valencia Arango</cp:lastModifiedBy>
  <dcterms:created xsi:type="dcterms:W3CDTF">2020-04-01T23:58:21Z</dcterms:created>
  <dcterms:modified xsi:type="dcterms:W3CDTF">2024-04-30T21:32:54Z</dcterms:modified>
</cp:coreProperties>
</file>