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JC\Downloads\"/>
    </mc:Choice>
  </mc:AlternateContent>
  <bookViews>
    <workbookView xWindow="0" yWindow="0" windowWidth="20490" windowHeight="7530"/>
  </bookViews>
  <sheets>
    <sheet name="LIQ. PRETENSIONES DEMAN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7" i="1"/>
  <c r="E7" i="1"/>
  <c r="F7" i="1" s="1"/>
  <c r="F8" i="1" s="1"/>
  <c r="E11" i="1" l="1"/>
  <c r="F11" i="1" s="1"/>
  <c r="E19" i="1"/>
  <c r="F19" i="1" s="1"/>
  <c r="F20" i="1" s="1"/>
  <c r="E15" i="1"/>
  <c r="F12" i="1" l="1"/>
  <c r="F15" i="1"/>
  <c r="F16" i="1" l="1"/>
  <c r="F22" i="1" l="1"/>
  <c r="F24" i="1" s="1"/>
</calcChain>
</file>

<file path=xl/sharedStrings.xml><?xml version="1.0" encoding="utf-8"?>
<sst xmlns="http://schemas.openxmlformats.org/spreadsheetml/2006/main" count="31" uniqueCount="18">
  <si>
    <t>LIQUIDACIÓN DE LAS PRETENSIONES DE LA DEMANDA</t>
  </si>
  <si>
    <t xml:space="preserve">NOTA: La Póliza de Garantía de Cumplimiento en favor de Entidades Estatales No. 430-47-994000042749 en virtud de la cual nos llamaron en garantía presta cobertura material de cara a las pretensiones de las demandantes, se concertaron como amparos: (i Cumplimiento del contrato (ii) Pago de salarios, prestaciones sociales e indemnizaciones
(iii) Calidad del servicio . Frente a la cobertura temporal, se precisa que los periodos de tiempo pretendidos son del 01/08/2018 al 15/12/2018, y la póliza cuenta con una vigencia del 01/08/2018 al 15/12/2021, por lo cual, se liquidarán las pretensiones desde la fecha inicio de vigencia de la póliza hasta el 15/12/2018, ultima data en la cual se le terminó el contrato a las demandates. </t>
  </si>
  <si>
    <t>DESDE</t>
  </si>
  <si>
    <t>HASTA</t>
  </si>
  <si>
    <t>SALARIO + aux</t>
  </si>
  <si>
    <t>DÍAS</t>
  </si>
  <si>
    <t>PRIMAS</t>
  </si>
  <si>
    <t>TOTAL ADEUDADO</t>
  </si>
  <si>
    <t>SALARIO + auz</t>
  </si>
  <si>
    <t>CESANTÍAS</t>
  </si>
  <si>
    <t>INTERESES</t>
  </si>
  <si>
    <t>Nota: El total de la liquidación debe multiplicarse por 5, que son el numero de demandantes</t>
  </si>
  <si>
    <t>SALARIO</t>
  </si>
  <si>
    <t>VACACIONES</t>
  </si>
  <si>
    <t>Total Liquidación por cada demandante:</t>
  </si>
  <si>
    <t>Nota: La poliza de cumplimiento en faor de entidades estatales, que afianzó el contrato de aportes, no presta cobertura frente a conceptos diferentes a salarios, prestaciones sociales e indemnizaciones, quedando excluido de su amparo, lo pretendido por las actoras,respecto a la indexación, indemnización del Art. 65 del CST, costas procesales, y demas conceptos laborales disimiles a las ya referidas.</t>
  </si>
  <si>
    <t>Total liquidación por las 5 demandantes:</t>
  </si>
  <si>
    <t>Nota: La poliza de cumplimeinto en favor de entidades estatales, no amparó la indemnización contemplada en el Art. 65 del CST y en el Art. 99 de la Ley 50 de 1990, en el entendido que la misma afianzó los salarios, prestaciones sociales e indemnizaciones que se suscitaron en vigencia del contrato afianzado, esto es, los originadas entre el 01/08/2015 y el 15/08/2018, por tanto, los conceptos laborales que se generen con posterioridad al 15/12/2018, no cuentan con cobertura material ni temporal de la poliza referida.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</si>
</sst>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/>
    </xf>
    <xf numFmtId="164" fontId="5" fillId="4" borderId="2" xfId="1" applyNumberFormat="1" applyFont="1" applyFill="1" applyBorder="1" applyAlignment="1">
      <alignment horizontal="center"/>
    </xf>
    <xf numFmtId="14" fontId="2" fillId="0" borderId="2" xfId="0" applyNumberFormat="1" applyFont="1" applyBorder="1"/>
    <xf numFmtId="164" fontId="2" fillId="0" borderId="2" xfId="1" applyNumberFormat="1" applyFont="1" applyBorder="1"/>
    <xf numFmtId="164" fontId="2" fillId="0" borderId="2" xfId="1" applyNumberFormat="1" applyFont="1" applyFill="1" applyBorder="1"/>
    <xf numFmtId="164" fontId="5" fillId="2" borderId="2" xfId="1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8" fontId="6" fillId="0" borderId="0" xfId="0" applyNumberFormat="1" applyFont="1" applyAlignment="1">
      <alignment horizontal="center"/>
    </xf>
    <xf numFmtId="0" fontId="7" fillId="0" borderId="0" xfId="0" applyFont="1"/>
    <xf numFmtId="44" fontId="8" fillId="5" borderId="2" xfId="0" applyNumberFormat="1" applyFont="1" applyFill="1" applyBorder="1"/>
    <xf numFmtId="0" fontId="0" fillId="0" borderId="0" xfId="0" applyAlignment="1">
      <alignment wrapText="1"/>
    </xf>
    <xf numFmtId="0" fontId="4" fillId="6" borderId="0" xfId="0" applyFont="1" applyFill="1" applyAlignment="1">
      <alignment vertical="center" wrapText="1"/>
    </xf>
    <xf numFmtId="0" fontId="0" fillId="4" borderId="2" xfId="0" applyFill="1" applyBorder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</cellXfs>
  <cellStyles count="12">
    <cellStyle name="Millares" xfId="1" builtinId="3"/>
    <cellStyle name="Millares [0] 2" xfId="5"/>
    <cellStyle name="Millares 2" xfId="8"/>
    <cellStyle name="Millares 3" xfId="10"/>
    <cellStyle name="Millares 4" xfId="2"/>
    <cellStyle name="Moneda [0] 2" xfId="7"/>
    <cellStyle name="Moneda 2" xfId="6"/>
    <cellStyle name="Moneda 3" xfId="9"/>
    <cellStyle name="Moneda 4" xfId="11"/>
    <cellStyle name="Moneda 5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0</xdr:row>
      <xdr:rowOff>0</xdr:rowOff>
    </xdr:from>
    <xdr:to>
      <xdr:col>5</xdr:col>
      <xdr:colOff>294561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1"/>
  <sheetViews>
    <sheetView tabSelected="1" topLeftCell="A23" workbookViewId="0">
      <selection activeCell="F28" sqref="F28"/>
    </sheetView>
  </sheetViews>
  <sheetFormatPr baseColWidth="10" defaultColWidth="11.42578125" defaultRowHeight="15" x14ac:dyDescent="0.25"/>
  <cols>
    <col min="5" max="5" width="15.28515625" customWidth="1"/>
    <col min="6" max="6" width="18.42578125" customWidth="1"/>
    <col min="13" max="13" width="30.5703125" customWidth="1"/>
  </cols>
  <sheetData>
    <row r="1" spans="2:13" x14ac:dyDescent="0.25">
      <c r="B1" s="1"/>
      <c r="C1" s="1"/>
      <c r="D1" s="1"/>
      <c r="E1" s="1"/>
      <c r="F1" s="1"/>
      <c r="G1" s="1"/>
    </row>
    <row r="2" spans="2:13" x14ac:dyDescent="0.25">
      <c r="B2" s="1"/>
      <c r="C2" s="1"/>
      <c r="D2" s="1"/>
      <c r="E2" s="1"/>
      <c r="F2" s="1"/>
      <c r="G2" s="1"/>
    </row>
    <row r="3" spans="2:13" x14ac:dyDescent="0.25">
      <c r="B3" s="1"/>
      <c r="C3" s="1"/>
      <c r="D3" s="1"/>
      <c r="E3" s="1"/>
      <c r="F3" s="1"/>
      <c r="G3" s="1"/>
    </row>
    <row r="4" spans="2:13" x14ac:dyDescent="0.25">
      <c r="B4" s="1"/>
      <c r="C4" s="1"/>
      <c r="D4" s="1"/>
      <c r="E4" s="1"/>
      <c r="F4" s="1"/>
      <c r="G4" s="1"/>
    </row>
    <row r="5" spans="2:13" ht="15" customHeight="1" x14ac:dyDescent="0.25">
      <c r="B5" s="18" t="s">
        <v>0</v>
      </c>
      <c r="C5" s="18"/>
      <c r="D5" s="18"/>
      <c r="E5" s="18"/>
      <c r="F5" s="18"/>
      <c r="G5" s="1"/>
      <c r="I5" s="17" t="s">
        <v>1</v>
      </c>
      <c r="J5" s="17"/>
      <c r="K5" s="17"/>
      <c r="L5" s="17"/>
      <c r="M5" s="17"/>
    </row>
    <row r="6" spans="2:13" x14ac:dyDescent="0.25">
      <c r="B6" s="2" t="s">
        <v>2</v>
      </c>
      <c r="C6" s="2" t="s">
        <v>3</v>
      </c>
      <c r="D6" s="2" t="s">
        <v>4</v>
      </c>
      <c r="E6" s="2" t="s">
        <v>5</v>
      </c>
      <c r="F6" s="3" t="s">
        <v>6</v>
      </c>
      <c r="G6" s="1"/>
      <c r="I6" s="17"/>
      <c r="J6" s="17"/>
      <c r="K6" s="17"/>
      <c r="L6" s="17"/>
      <c r="M6" s="17"/>
    </row>
    <row r="7" spans="2:13" x14ac:dyDescent="0.25">
      <c r="B7" s="4">
        <v>43313</v>
      </c>
      <c r="C7" s="4">
        <v>43449</v>
      </c>
      <c r="D7" s="6">
        <f>781242+88211</f>
        <v>869453</v>
      </c>
      <c r="E7" s="6">
        <f t="shared" ref="E7" si="0">DAYS360(B7,C7)+1</f>
        <v>135</v>
      </c>
      <c r="F7" s="6">
        <f t="shared" ref="F7" si="1">(D7*E7)/360</f>
        <v>326044.875</v>
      </c>
      <c r="G7" s="1"/>
      <c r="I7" s="17"/>
      <c r="J7" s="17"/>
      <c r="K7" s="17"/>
      <c r="L7" s="17"/>
      <c r="M7" s="17"/>
    </row>
    <row r="8" spans="2:13" ht="15" customHeight="1" x14ac:dyDescent="0.25">
      <c r="B8" s="19" t="s">
        <v>7</v>
      </c>
      <c r="C8" s="19"/>
      <c r="D8" s="19"/>
      <c r="E8" s="19"/>
      <c r="F8" s="7">
        <f>SUM(F7:F7)</f>
        <v>326044.875</v>
      </c>
      <c r="G8" s="1"/>
      <c r="I8" s="17"/>
      <c r="J8" s="17"/>
      <c r="K8" s="17"/>
      <c r="L8" s="17"/>
      <c r="M8" s="17"/>
    </row>
    <row r="9" spans="2:13" x14ac:dyDescent="0.25">
      <c r="G9" s="1"/>
      <c r="I9" s="17"/>
      <c r="J9" s="17"/>
      <c r="K9" s="17"/>
      <c r="L9" s="17"/>
      <c r="M9" s="17"/>
    </row>
    <row r="10" spans="2:13" x14ac:dyDescent="0.25">
      <c r="B10" s="2" t="s">
        <v>2</v>
      </c>
      <c r="C10" s="2" t="s">
        <v>3</v>
      </c>
      <c r="D10" s="2" t="s">
        <v>8</v>
      </c>
      <c r="E10" s="2" t="s">
        <v>5</v>
      </c>
      <c r="F10" s="3" t="s">
        <v>9</v>
      </c>
      <c r="G10" s="1"/>
      <c r="I10" s="17"/>
      <c r="J10" s="17"/>
      <c r="K10" s="17"/>
      <c r="L10" s="17"/>
      <c r="M10" s="17"/>
    </row>
    <row r="11" spans="2:13" x14ac:dyDescent="0.25">
      <c r="B11" s="4">
        <v>43313</v>
      </c>
      <c r="C11" s="4">
        <v>43449</v>
      </c>
      <c r="D11" s="6">
        <f>781242+88211</f>
        <v>869453</v>
      </c>
      <c r="E11" s="6">
        <f t="shared" ref="E11" si="2">DAYS360(B11,C11)+1</f>
        <v>135</v>
      </c>
      <c r="F11" s="6">
        <f t="shared" ref="F11" si="3">(D11*E11)/360</f>
        <v>326044.875</v>
      </c>
      <c r="G11" s="1"/>
      <c r="I11" s="17"/>
      <c r="J11" s="17"/>
      <c r="K11" s="17"/>
      <c r="L11" s="17"/>
      <c r="M11" s="17"/>
    </row>
    <row r="12" spans="2:13" x14ac:dyDescent="0.25">
      <c r="B12" s="19" t="s">
        <v>7</v>
      </c>
      <c r="C12" s="19"/>
      <c r="D12" s="19"/>
      <c r="E12" s="19"/>
      <c r="F12" s="7">
        <f>SUM(F11:F11)</f>
        <v>326044.875</v>
      </c>
      <c r="G12" s="1"/>
      <c r="I12" s="17"/>
      <c r="J12" s="17"/>
      <c r="K12" s="17"/>
      <c r="L12" s="17"/>
      <c r="M12" s="17"/>
    </row>
    <row r="13" spans="2:13" x14ac:dyDescent="0.25">
      <c r="G13" s="1"/>
    </row>
    <row r="14" spans="2:13" x14ac:dyDescent="0.25">
      <c r="B14" s="2" t="s">
        <v>2</v>
      </c>
      <c r="C14" s="2" t="s">
        <v>3</v>
      </c>
      <c r="D14" s="2" t="s">
        <v>9</v>
      </c>
      <c r="E14" s="2" t="s">
        <v>5</v>
      </c>
      <c r="F14" s="3" t="s">
        <v>10</v>
      </c>
      <c r="G14" s="1"/>
      <c r="I14" s="14"/>
      <c r="J14" s="14"/>
      <c r="K14" s="14"/>
      <c r="L14" s="14"/>
      <c r="M14" s="14"/>
    </row>
    <row r="15" spans="2:13" x14ac:dyDescent="0.25">
      <c r="B15" s="4">
        <v>43313</v>
      </c>
      <c r="C15" s="4">
        <v>43449</v>
      </c>
      <c r="D15" s="6">
        <v>326045</v>
      </c>
      <c r="E15" s="5">
        <f t="shared" ref="E15" si="4">DAYS360(B15,C15)+1</f>
        <v>135</v>
      </c>
      <c r="F15" s="6">
        <f t="shared" ref="F15" si="5">(D15*E15*0.12)/360</f>
        <v>14672.025</v>
      </c>
      <c r="G15" s="1"/>
      <c r="I15" s="14"/>
      <c r="J15" s="14"/>
      <c r="K15" s="14"/>
      <c r="L15" s="14"/>
      <c r="M15" s="14"/>
    </row>
    <row r="16" spans="2:13" x14ac:dyDescent="0.25">
      <c r="B16" s="19" t="s">
        <v>7</v>
      </c>
      <c r="C16" s="19"/>
      <c r="D16" s="19"/>
      <c r="E16" s="19"/>
      <c r="F16" s="7">
        <f>SUM(F15:F15)</f>
        <v>14672.025</v>
      </c>
      <c r="I16" s="14"/>
      <c r="J16" s="14"/>
      <c r="K16" s="14"/>
      <c r="L16" s="14"/>
      <c r="M16" s="14"/>
    </row>
    <row r="17" spans="2:15" x14ac:dyDescent="0.25">
      <c r="I17" s="20" t="s">
        <v>11</v>
      </c>
      <c r="J17" s="20"/>
      <c r="K17" s="20"/>
      <c r="L17" s="20"/>
      <c r="M17" s="20"/>
    </row>
    <row r="18" spans="2:15" x14ac:dyDescent="0.25">
      <c r="B18" s="2" t="s">
        <v>2</v>
      </c>
      <c r="C18" s="2" t="s">
        <v>3</v>
      </c>
      <c r="D18" s="2" t="s">
        <v>12</v>
      </c>
      <c r="E18" s="2" t="s">
        <v>5</v>
      </c>
      <c r="F18" s="3" t="s">
        <v>13</v>
      </c>
      <c r="I18" s="20"/>
      <c r="J18" s="20"/>
      <c r="K18" s="20"/>
      <c r="L18" s="20"/>
      <c r="M18" s="20"/>
    </row>
    <row r="19" spans="2:15" ht="14.45" customHeight="1" x14ac:dyDescent="0.25">
      <c r="B19" s="4">
        <v>43313</v>
      </c>
      <c r="C19" s="4">
        <v>43449</v>
      </c>
      <c r="D19" s="5">
        <v>781242</v>
      </c>
      <c r="E19" s="5">
        <f t="shared" ref="E19" si="6">DAYS360(B19,C19)+1</f>
        <v>135</v>
      </c>
      <c r="F19" s="5">
        <f>(D19*E19)/720</f>
        <v>146482.875</v>
      </c>
      <c r="I19" s="20"/>
      <c r="J19" s="20"/>
      <c r="K19" s="20"/>
      <c r="L19" s="20"/>
      <c r="M19" s="20"/>
    </row>
    <row r="20" spans="2:15" x14ac:dyDescent="0.25">
      <c r="B20" s="19" t="s">
        <v>7</v>
      </c>
      <c r="C20" s="19"/>
      <c r="D20" s="19"/>
      <c r="E20" s="19"/>
      <c r="F20" s="7">
        <f>SUM(F19)</f>
        <v>146482.875</v>
      </c>
      <c r="I20" s="13"/>
      <c r="J20" s="13"/>
      <c r="K20" s="13"/>
      <c r="L20" s="13"/>
      <c r="M20" s="13"/>
    </row>
    <row r="21" spans="2:15" x14ac:dyDescent="0.25">
      <c r="I21" s="13"/>
      <c r="J21" s="13"/>
      <c r="K21" s="13"/>
      <c r="L21" s="13"/>
      <c r="M21" s="13"/>
    </row>
    <row r="22" spans="2:15" x14ac:dyDescent="0.25">
      <c r="B22" s="16" t="s">
        <v>14</v>
      </c>
      <c r="C22" s="16"/>
      <c r="D22" s="16"/>
      <c r="E22" s="16"/>
      <c r="F22" s="12">
        <f>F8+F12+F16+F20</f>
        <v>813244.65</v>
      </c>
      <c r="K22" s="15" t="s">
        <v>15</v>
      </c>
      <c r="L22" s="15"/>
      <c r="M22" s="15"/>
      <c r="N22" s="15"/>
      <c r="O22" s="15"/>
    </row>
    <row r="23" spans="2:15" x14ac:dyDescent="0.25">
      <c r="K23" s="15"/>
      <c r="L23" s="15"/>
      <c r="M23" s="15"/>
      <c r="N23" s="15"/>
      <c r="O23" s="15"/>
    </row>
    <row r="24" spans="2:15" x14ac:dyDescent="0.25">
      <c r="B24" s="16" t="s">
        <v>16</v>
      </c>
      <c r="C24" s="16"/>
      <c r="D24" s="16"/>
      <c r="E24" s="16"/>
      <c r="F24" s="12">
        <f>F22*5</f>
        <v>4066223.25</v>
      </c>
      <c r="K24" s="15"/>
      <c r="L24" s="15"/>
      <c r="M24" s="15"/>
      <c r="N24" s="15"/>
      <c r="O24" s="15"/>
    </row>
    <row r="25" spans="2:15" x14ac:dyDescent="0.25">
      <c r="K25" s="15"/>
      <c r="L25" s="15"/>
      <c r="M25" s="15"/>
      <c r="N25" s="15"/>
      <c r="O25" s="15"/>
    </row>
    <row r="26" spans="2:15" x14ac:dyDescent="0.25">
      <c r="K26" s="13"/>
      <c r="L26" s="13"/>
      <c r="M26" s="13"/>
      <c r="N26" s="13"/>
      <c r="O26" s="13"/>
    </row>
    <row r="28" spans="2:15" x14ac:dyDescent="0.25">
      <c r="K28" s="15" t="s">
        <v>17</v>
      </c>
      <c r="L28" s="15"/>
      <c r="M28" s="15"/>
      <c r="N28" s="15"/>
      <c r="O28" s="15"/>
    </row>
    <row r="29" spans="2:15" x14ac:dyDescent="0.25">
      <c r="K29" s="15"/>
      <c r="L29" s="15"/>
      <c r="M29" s="15"/>
      <c r="N29" s="15"/>
      <c r="O29" s="15"/>
    </row>
    <row r="30" spans="2:15" x14ac:dyDescent="0.25">
      <c r="K30" s="15"/>
      <c r="L30" s="15"/>
      <c r="M30" s="15"/>
      <c r="N30" s="15"/>
      <c r="O30" s="15"/>
    </row>
    <row r="31" spans="2:15" x14ac:dyDescent="0.25">
      <c r="K31" s="15"/>
      <c r="L31" s="15"/>
      <c r="M31" s="15"/>
      <c r="N31" s="15"/>
      <c r="O31" s="15"/>
    </row>
    <row r="32" spans="2:15" x14ac:dyDescent="0.25">
      <c r="K32" s="15"/>
      <c r="L32" s="15"/>
      <c r="M32" s="15"/>
      <c r="N32" s="15"/>
      <c r="O32" s="15"/>
    </row>
    <row r="33" spans="2:15" x14ac:dyDescent="0.25">
      <c r="K33" s="15"/>
      <c r="L33" s="15"/>
      <c r="M33" s="15"/>
      <c r="N33" s="15"/>
      <c r="O33" s="15"/>
    </row>
    <row r="38" spans="2:15" ht="15" customHeight="1" x14ac:dyDescent="0.25"/>
    <row r="46" spans="2:15" x14ac:dyDescent="0.25">
      <c r="B46" s="8"/>
      <c r="C46" s="8"/>
      <c r="D46" s="8"/>
      <c r="E46" s="9"/>
      <c r="F46" s="10"/>
    </row>
    <row r="47" spans="2:15" x14ac:dyDescent="0.25">
      <c r="B47" s="11"/>
      <c r="C47" s="11"/>
      <c r="D47" s="11"/>
      <c r="E47" s="11"/>
      <c r="F47" s="11"/>
    </row>
    <row r="48" spans="2:15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</sheetData>
  <mergeCells count="11">
    <mergeCell ref="K28:O33"/>
    <mergeCell ref="K22:O25"/>
    <mergeCell ref="B24:E24"/>
    <mergeCell ref="B22:E22"/>
    <mergeCell ref="I5:M12"/>
    <mergeCell ref="B5:F5"/>
    <mergeCell ref="B12:E12"/>
    <mergeCell ref="B8:E8"/>
    <mergeCell ref="B16:E16"/>
    <mergeCell ref="B20:E20"/>
    <mergeCell ref="I17:M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>ACERJC</cp:lastModifiedBy>
  <cp:revision/>
  <dcterms:created xsi:type="dcterms:W3CDTF">2023-10-14T16:33:41Z</dcterms:created>
  <dcterms:modified xsi:type="dcterms:W3CDTF">2024-10-03T20:49:10Z</dcterms:modified>
  <cp:category/>
  <cp:contentStatus/>
</cp:coreProperties>
</file>