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Users/fabianarodriguezsalas/Downloads/"/>
    </mc:Choice>
  </mc:AlternateContent>
  <xr:revisionPtr revIDLastSave="0" documentId="13_ncr:1_{953BCB26-6FCC-3647-9DED-58F5F2681C91}" xr6:coauthVersionLast="47" xr6:coauthVersionMax="47" xr10:uidLastSave="{00000000-0000-0000-0000-000000000000}"/>
  <bookViews>
    <workbookView xWindow="0" yWindow="740" windowWidth="26740" windowHeight="166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<sst xmlns="http://schemas.openxmlformats.org/spreadsheetml/2006/main" count="233" uniqueCount="176">
  <si>
    <t>SOLICITUD DE ANTECEDENTES -ABOGADO EXTERNO-</t>
  </si>
  <si>
    <t>Radicado(23 digitos)</t>
  </si>
  <si>
    <t>11001-31-03-054-2023-00099-00</t>
  </si>
  <si>
    <t>Juzgado</t>
  </si>
  <si>
    <t>JUZGADO 54 CIVIL DEL CIRCUITO DE BOGOTÁ</t>
  </si>
  <si>
    <t>Demandado</t>
  </si>
  <si>
    <t>KARL LAYONNERD FLORES OSORIO
CÉSAR AUGUSTO LÓPEZ BENAVIDES
ALLIANZ SEGUROS S.A.
AMBUSALUD RCP S.A.S.</t>
  </si>
  <si>
    <t xml:space="preserve">Demandante </t>
  </si>
  <si>
    <t>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t>
  </si>
  <si>
    <t>Tipo de vinculacion compañía</t>
  </si>
  <si>
    <t>DEMANDA DIRECTA</t>
  </si>
  <si>
    <t xml:space="preserve">Tipo de perjucio </t>
  </si>
  <si>
    <t>RCE HOMICIDIO</t>
  </si>
  <si>
    <t>INTERVINIENTE -Nombre de lesionado o muerto (s) del proceso</t>
  </si>
  <si>
    <t>ALFREDO HERRERA</t>
  </si>
  <si>
    <t xml:space="preserve">Numero de identificacion </t>
  </si>
  <si>
    <t xml:space="preserve">Domicilio </t>
  </si>
  <si>
    <t>Zipaquirá</t>
  </si>
  <si>
    <t xml:space="preserve">Telefono </t>
  </si>
  <si>
    <t>No se indicó</t>
  </si>
  <si>
    <t>Correo electronico</t>
  </si>
  <si>
    <t xml:space="preserve">Estado Civil </t>
  </si>
  <si>
    <t>Unión marital de hecho</t>
  </si>
  <si>
    <t xml:space="preserve">Fecha de nacimiento </t>
  </si>
  <si>
    <t xml:space="preserve">Edad al momento del siniestro </t>
  </si>
  <si>
    <t>65 años</t>
  </si>
  <si>
    <t xml:space="preserve">Fecha de defuncion </t>
  </si>
  <si>
    <t xml:space="preserve">Situcion Laboral </t>
  </si>
  <si>
    <t xml:space="preserve">Profesion </t>
  </si>
  <si>
    <t xml:space="preserve">Ingresos Netos </t>
  </si>
  <si>
    <t>Numero de Lesionados y/o fallecidos  según IPAT</t>
  </si>
  <si>
    <t xml:space="preserve">Condicion </t>
  </si>
  <si>
    <t>Ocupante vehículo</t>
  </si>
  <si>
    <t>Fecha de los hechos</t>
  </si>
  <si>
    <t>Fecha de solicitud audiencia prejudicial</t>
  </si>
  <si>
    <t>No se observa en el expediente</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</si>
  <si>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</si>
  <si>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</si>
  <si>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</si>
  <si>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 xml:space="preserve">César Augusto López Benavides. </t>
  </si>
  <si>
    <t>Nit Asegurado</t>
  </si>
  <si>
    <t>Placa vehículo asegurado (si aplica)</t>
  </si>
  <si>
    <t>HJL639</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</si>
  <si>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</si>
  <si>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</si>
  <si>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</si>
  <si>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</si>
  <si>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</si>
  <si>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</si>
  <si>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37176298   LEGIS  APJ32079</t>
  </si>
  <si>
    <t>INTERVINIENTE</t>
  </si>
  <si>
    <t>PÓLIZA</t>
  </si>
  <si>
    <t>AMPARO A AFECTAR</t>
  </si>
  <si>
    <t>VALOR ASEGURADO</t>
  </si>
  <si>
    <t>DEDUCIBLE</t>
  </si>
  <si>
    <t>MODALIDAD</t>
  </si>
  <si>
    <t xml:space="preserve">VIGENCIA </t>
  </si>
  <si>
    <t xml:space="preserve"> Desde las 00:00 horas del 01/09/2014 hasta las 24:00 horas del 31/08/2015</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</si>
  <si>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</si>
  <si>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</si>
  <si>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</si>
  <si>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</si>
  <si>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</si>
  <si>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</si>
  <si>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</si>
  <si>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</si>
  <si>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</si>
  <si>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</si>
  <si>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</si>
  <si>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</si>
  <si>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</si>
  <si>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</si>
  <si>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</si>
  <si>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</si>
  <si>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</si>
  <si>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</si>
  <si>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</si>
  <si>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x</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</si>
  <si>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</si>
  <si>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</si>
  <si>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</si>
  <si>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</si>
  <si>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</si>
  <si>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</si>
  <si>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</si>
  <si>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</si>
  <si>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</si>
  <si>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</si>
  <si>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</si>
  <si>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</si>
  <si>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</si>
  <si>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</si>
  <si>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</si>
  <si>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</si>
  <si>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</si>
  <si>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</si>
  <si>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</si>
  <si>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</si>
  <si>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</si>
  <si>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</si>
  <si>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</si>
  <si>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</si>
  <si>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</si>
  <si>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</si>
  <si>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</si>
  <si>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</si>
  <si>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</si>
  <si>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</si>
  <si>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</si>
  <si>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</si>
  <si>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</si>
  <si>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</si>
  <si>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</si>
  <si>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</si>
  <si>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</si>
  <si>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</si>
  <si>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</si>
  <si>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</si>
  <si>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</si>
  <si>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</si>
  <si>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</si>
  <si>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</si>
  <si>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</si>
  <si>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</si>
  <si>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</si>
  <si>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</si>
  <si>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</si>
  <si>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</si>
  <si>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</si>
  <si>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</si>
  <si>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</si>
  <si>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</si>
  <si>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</si>
  <si>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</si>
  <si>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</si>
  <si>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OCURRENCIA</t>
  </si>
  <si>
    <t xml:space="preserve">SI </t>
  </si>
  <si>
    <t>NO</t>
  </si>
  <si>
    <t>CEDIDO</t>
  </si>
  <si>
    <t>FACULTATIVO</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</si>
  <si>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</si>
  <si>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</si>
  <si>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</si>
  <si>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</si>
  <si>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</si>
  <si>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</si>
  <si>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</si>
  <si>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</si>
  <si>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</si>
  <si>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</si>
  <si>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</si>
  <si>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</si>
  <si>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</si>
  <si>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</si>
  <si>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</si>
  <si>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</si>
  <si>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</si>
  <si>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</si>
  <si>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</si>
  <si>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</si>
  <si>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</si>
  <si>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</si>
  <si>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</si>
  <si>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</si>
  <si>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</si>
  <si>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</si>
  <si>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</si>
  <si>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</si>
  <si>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</si>
  <si>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</si>
  <si>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</si>
  <si>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</si>
  <si>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1. El día 05 de julio de 2015, la ambulancia de placas HJL639, conducida por el señor Karl Layonnerd Flórez Osorio, transportaba como paciente al señor Alfredo Herrera (Q.E.P.D.) por la vía que de Zipaquirá conduce a Pacho (C).
2. Aproximadamente a las 00:10 horas, el conductor de la ambulancia pierde el control y choca contra el talud de una alcantarilla, causando que el paciente, el señor Alfredo Herrera pierda la vida al momento del impacto. 
3. El IPAT le atribuyó a la ambulancia HJL639 la hipótesis del accidente bajo la causal 116 "exceso de velocidad". 
4. El vehículo de placas HJL639 estaba asegurado por Allianz Seguros S.A., razón por la cual el 30 de mayo de 2023, los demandantes presentaron reclamación ante la compañía. No obstante dicha reclamación fue objetada. </t>
  </si>
  <si>
    <t>Como liquidación objetiva de las pretensiones se llegó a la suma de $854.070.953, teniendo en cuenta las siguientes consideraciones: 
1. Daño moral: Se reconocerá la suma de $600.000.000, en atención a la sentencia SC562-2020 con ponencia del Magistrado Ariel Salazar Ramírez, que reconoce la suma de $60.000.000 a los familiares de primer grado de consanguinidad por muerte en accidente de tránsito. En ese sentido, teniendo en cuenta que los 10 demandantes son familiares en primer grado (compañera permanente e hijos), se reconocerá la suma de $60.000.000 a cada uno de ellos. 
2. Lucro cesante: Se reconocerá la suma de $54.070.953 pues, a pesar de que no se aportó prueba de los ingresos ni de la actividad económica del señor Alfredo Herrera, el lucro cesante se presume, de acuerdo a la jurisprudencia SC15996-2016 Luis Alonso Rico Puerta), respecto de los hijos menores y el/la cónyuge y, comoquiera que en este caso dentro de los demandanres se encuentra la compañera permanente y dos hijos menores de edad, se les reconocerá la cifra pretendida en la demanda por este concepto. Se aclara que se reconoce la cifra solicitada, pues al hacer la liquidación de acuerdo a los parámetros jurisprudenciales se obtiene una cifra mayor a la pretendida.
3. Daño a la vida de relación: Se reconoce la suma de $200.000.000 por concepto de daño a la vida de relación de la siguiente forma: a cada uno de los nueve hijos y a la compñera permanente del señor Alfredo Herrera la suma de $20.000.000. Este valor se fijó atendiendo a lo manifestado por la Corte Suprema de Justicia en sentencia SC5686 de 2018, proferida el 19 de diciembre de 2018 al interior del proceso 057363189001-2004-00042-01, en donde se estableció que es procedente reconocer la pretensión de daño a la vida de relación formulada por los familiares de la víctima fallecida pues, el mismo comprende no solo el perjuicio fisiológico, sino la alteración a las condiciones de existencia generada por la mutación del proyecto de vida que se genera en la vida familiar.</t>
  </si>
  <si>
    <t>EXCEPCIONES DE MÉRITO FRENTE A LA DEMANDA:
1. Inexistencia de responsabilidad por falta de acreditación del nexo causal. 
2. Improcedencia del reconocimiento del lucro cesante. 
3. Excesiva tasación del daño moral
4. Improcedencia del reconocimiento del daño a la vida de relación. 
5.Genérica o innominada.
EXCEPCIONES FRENTE AL CONTRATO DE SEGURO
1. Prescripción de la acción derivada del contrato de seguro.
2. Falta de cobertura material del contrato de seguro.
2. Inexistencia de obligación de indemnizar a cargo de Allianz por incumplimiento de las cargas del artículo 1077 del C.Co.
3. Riesgos expresamente excluidos en la póliza de seguro
4. Sujeción a las condiciones particulares y generales del contrato de seguro. 
5. Carácter meramente indemnizatorio que revisten los contratos de seguro.
6. En cualquier caso, de ninguna manera se podrá exceder el límite del valor asegurado. 
7. Disponibilidad del valor asegurado. 
8.Genérica o innominada.</t>
  </si>
  <si>
    <t xml:space="preserve">La contingencia se califica como REMOTA en atención a que la acción derivada del contrato de seguro se encuentra prescrita para los hechos objeto de litigio. 
Lo primero que debe tenerse en consideración es que la póliza presta cobertura temporal pero no material respecto de los hechos obejto de litigio. Frente a la cobertura temporal debe decirse que se encuentra acreditada en tanto los hechos ocurrieron el 05 de julio de 2015, es decir, dentro de la vigencia de la póliza la cual comprendió desde el 01 de septiembre de 2014 hasta el 31 de agosto de 2015. Sin embargo, sobre la cobertura material debe decirse que en este caso la víctima, el señor Alfredo Herrera, era transportado como paciente en la ambulancia asegurada, razón por la cual en caso de encontrar responsable al conductor del vehículo asegurado, esta reponsabilidad sería de tipo contractual, la cual no está amparada por la póliza dado que es un seguro de responsabilidad extracontractual; luego enronces no hay cobertura material. Ahora, sin desmedro de lo anterior, además debe decirse que en todo caso la acción derivada del contrato de seguro se encuentra prescrita en los términos del artículo 1081 del C.Co en tanto los hechos ocurrieron el 05 de julio de 2015, no obstante la víctima solo presentó la reclamación hasta el 30 de mayo de 2023, es decir, transcurridos más de cinco años desde la ocurrencia de los hechos. 
Frente a la responsabilidad del asegurado, debe manifestarse que se encuentra acreditada en tanto el IPAT le atribuyó la hipótesis del accidente por exceso de velocidad al conductor del vehículo asegurado, sumado a que en el expediente no obra ninguna prueba tendiente a desvirtuar dicha hipótesis. No obstante, dependerá del debate probatorio acreditar o desvirtuar la responsabilidad del asegurado. 
Todo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</si>
</sst>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5" zoomScale="120" zoomScaleNormal="120" workbookViewId="0">
      <selection activeCell="B25" sqref="B25:C27"/>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6" t="s">
        <v>0</v>
      </c>
      <c r="B1" s="46"/>
      <c r="C1" s="46"/>
    </row>
    <row r="2" spans="1:3" ht="16" x14ac:dyDescent="0.2">
      <c r="A2" s="5" t="s">
        <v>1</v>
      </c>
      <c r="B2" s="53" t="s">
        <v>2</v>
      </c>
      <c r="C2" s="54"/>
    </row>
    <row r="3" spans="1:3" ht="16" x14ac:dyDescent="0.2">
      <c r="A3" s="5" t="s">
        <v>3</v>
      </c>
      <c r="B3" s="49" t="s">
        <v>4</v>
      </c>
      <c r="C3" s="50"/>
    </row>
    <row r="4" spans="1:3" ht="16" x14ac:dyDescent="0.2">
      <c r="A4" s="5" t="s">
        <v>5</v>
      </c>
      <c r="B4" s="55" t="s">
        <v>6</v>
      </c>
      <c r="C4" s="50"/>
    </row>
    <row r="5" spans="1:3" ht="31.5" customHeight="1" x14ac:dyDescent="0.2">
      <c r="A5" s="5" t="s">
        <v>7</v>
      </c>
      <c r="B5" s="55" t="s">
        <v>8</v>
      </c>
      <c r="C5" s="50"/>
    </row>
    <row r="6" spans="1:3" ht="16" x14ac:dyDescent="0.2">
      <c r="A6" s="5" t="s">
        <v>9</v>
      </c>
      <c r="B6" s="47" t="s">
        <v>10</v>
      </c>
      <c r="C6" s="47"/>
    </row>
    <row r="7" spans="1:3" ht="16" x14ac:dyDescent="0.2">
      <c r="A7" s="27" t="s">
        <v>11</v>
      </c>
      <c r="B7" s="49" t="s">
        <v>12</v>
      </c>
      <c r="C7" s="50"/>
    </row>
    <row r="8" spans="1:3" ht="23" customHeight="1" x14ac:dyDescent="0.2">
      <c r="A8" s="28" t="s">
        <v>13</v>
      </c>
      <c r="B8" s="47" t="s">
        <v>14</v>
      </c>
      <c r="C8" s="47"/>
    </row>
    <row r="9" spans="1:3" ht="16" x14ac:dyDescent="0.2">
      <c r="A9" s="28" t="s">
        <v>15</v>
      </c>
      <c r="B9" s="47">
        <v>344449</v>
      </c>
      <c r="C9" s="47"/>
    </row>
    <row r="10" spans="1:3" ht="16" x14ac:dyDescent="0.2">
      <c r="A10" s="28" t="s">
        <v>16</v>
      </c>
      <c r="B10" s="48" t="s">
        <v>17</v>
      </c>
      <c r="C10" s="48"/>
    </row>
    <row r="11" spans="1:3" ht="30" customHeight="1" x14ac:dyDescent="0.2">
      <c r="A11" s="29" t="s">
        <v>18</v>
      </c>
      <c r="B11" s="48" t="s">
        <v>19</v>
      </c>
      <c r="C11" s="48"/>
    </row>
    <row r="12" spans="1:3" ht="30" customHeight="1" x14ac:dyDescent="0.2">
      <c r="A12" s="5" t="s">
        <v>20</v>
      </c>
      <c r="B12" s="64" t="s">
        <v>19</v>
      </c>
      <c r="C12" s="48"/>
    </row>
    <row r="13" spans="1:3" ht="16" x14ac:dyDescent="0.2">
      <c r="A13" s="5" t="s">
        <v>21</v>
      </c>
      <c r="B13" s="47" t="s">
        <v>22</v>
      </c>
      <c r="C13" s="47"/>
    </row>
    <row r="14" spans="1:3" ht="16" x14ac:dyDescent="0.2">
      <c r="A14" s="5" t="s">
        <v>23</v>
      </c>
      <c r="B14" s="57">
        <v>18408</v>
      </c>
      <c r="C14" s="47"/>
    </row>
    <row r="15" spans="1:3" ht="16" x14ac:dyDescent="0.2">
      <c r="A15" s="5" t="s">
        <v>24</v>
      </c>
      <c r="B15" s="47" t="s">
        <v>25</v>
      </c>
      <c r="C15" s="47"/>
    </row>
    <row r="16" spans="1:3" ht="16" x14ac:dyDescent="0.2">
      <c r="A16" s="5" t="s">
        <v>26</v>
      </c>
      <c r="B16" s="57">
        <v>42190</v>
      </c>
      <c r="C16" s="47"/>
    </row>
    <row r="17" spans="1:3" ht="15" customHeight="1" x14ac:dyDescent="0.2">
      <c r="A17" s="5" t="s">
        <v>27</v>
      </c>
      <c r="B17" s="48"/>
      <c r="C17" s="48"/>
    </row>
    <row r="18" spans="1:3" ht="16" x14ac:dyDescent="0.2">
      <c r="A18" s="5" t="s">
        <v>28</v>
      </c>
      <c r="B18" s="48" t="s">
        <v>19</v>
      </c>
      <c r="C18" s="48"/>
    </row>
    <row r="19" spans="1:3" ht="18.75" customHeight="1" x14ac:dyDescent="0.2">
      <c r="A19" s="5" t="s">
        <v>29</v>
      </c>
      <c r="B19" s="51" t="s">
        <v>19</v>
      </c>
      <c r="C19" s="52"/>
    </row>
    <row r="20" spans="1:3" ht="16" x14ac:dyDescent="0.2">
      <c r="A20" s="5" t="s">
        <v>30</v>
      </c>
      <c r="B20" s="47">
        <v>4</v>
      </c>
      <c r="C20" s="47"/>
    </row>
    <row r="21" spans="1:3" ht="17.25" customHeight="1" x14ac:dyDescent="0.2">
      <c r="A21" s="5" t="s">
        <v>31</v>
      </c>
      <c r="B21" s="48" t="s">
        <v>32</v>
      </c>
      <c r="C21" s="48"/>
    </row>
    <row r="22" spans="1:3" ht="16" x14ac:dyDescent="0.2">
      <c r="A22" s="44" t="s">
        <v>33</v>
      </c>
      <c r="B22" s="62">
        <v>42190</v>
      </c>
      <c r="C22" s="63"/>
    </row>
    <row r="23" spans="1:3" ht="16" x14ac:dyDescent="0.2">
      <c r="A23" s="28" t="s">
        <v>34</v>
      </c>
      <c r="B23" s="61" t="s">
        <v>35</v>
      </c>
      <c r="C23" s="60"/>
    </row>
    <row r="24" spans="1:3" ht="16" x14ac:dyDescent="0.2">
      <c r="A24" s="28" t="s">
        <v>36</v>
      </c>
      <c r="B24" s="61" t="s">
        <v>35</v>
      </c>
      <c r="C24" s="60"/>
    </row>
    <row r="25" spans="1:3" x14ac:dyDescent="0.2">
      <c r="A25" s="56" t="s">
        <v>37</v>
      </c>
      <c r="B25" s="60" t="s">
        <v>172</v>
      </c>
      <c r="C25" s="45"/>
    </row>
    <row r="26" spans="1:3" x14ac:dyDescent="0.2">
      <c r="A26" s="56"/>
      <c r="B26" s="45"/>
      <c r="C26" s="45"/>
    </row>
    <row r="27" spans="1:3" ht="100.5" customHeight="1" x14ac:dyDescent="0.2">
      <c r="A27" s="56"/>
      <c r="B27" s="45"/>
      <c r="C27" s="45"/>
    </row>
    <row r="28" spans="1:3" ht="16" x14ac:dyDescent="0.2">
      <c r="A28" s="28" t="s">
        <v>38</v>
      </c>
      <c r="B28" s="45" t="s">
        <v>39</v>
      </c>
      <c r="C28" s="45"/>
    </row>
    <row r="29" spans="1:3" ht="16" x14ac:dyDescent="0.2">
      <c r="A29" s="28" t="s">
        <v>40</v>
      </c>
      <c r="B29" s="45">
        <v>80173491</v>
      </c>
      <c r="C29" s="45"/>
    </row>
    <row r="30" spans="1:3" ht="16" x14ac:dyDescent="0.2">
      <c r="A30" s="28" t="s">
        <v>41</v>
      </c>
      <c r="B30" s="45" t="s">
        <v>42</v>
      </c>
      <c r="C30" s="45"/>
    </row>
    <row r="31" spans="1:3" ht="16" x14ac:dyDescent="0.2">
      <c r="A31" s="28" t="s">
        <v>43</v>
      </c>
      <c r="B31" s="45" t="s">
        <v>19</v>
      </c>
      <c r="C31" s="45"/>
    </row>
    <row r="32" spans="1:3" ht="16" x14ac:dyDescent="0.2">
      <c r="A32" s="28" t="s">
        <v>44</v>
      </c>
      <c r="B32" s="58">
        <v>45224</v>
      </c>
      <c r="C32" s="59"/>
    </row>
    <row r="33" spans="1:3" ht="16" x14ac:dyDescent="0.2">
      <c r="A33" s="5" t="s">
        <v>45</v>
      </c>
      <c r="B33" s="57">
        <v>45223</v>
      </c>
      <c r="C33" s="57"/>
    </row>
    <row r="34" spans="1:3" ht="48" x14ac:dyDescent="0.2">
      <c r="A34" s="5" t="s">
        <v>46</v>
      </c>
      <c r="B34" s="57">
        <v>45257</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B1" zoomScaleNormal="100" workbookViewId="0">
      <selection activeCell="B10" sqref="B10:C10"/>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4" t="s">
        <v>47</v>
      </c>
      <c r="B1" s="84"/>
      <c r="C1" s="84"/>
    </row>
    <row r="2" spans="1:3" ht="15.75" customHeight="1" x14ac:dyDescent="0.2">
      <c r="A2" s="20" t="s">
        <v>48</v>
      </c>
      <c r="B2" s="74" t="s">
        <v>49</v>
      </c>
      <c r="C2" s="75"/>
    </row>
    <row r="3" spans="1:3" s="2" customFormat="1" ht="16" x14ac:dyDescent="0.2">
      <c r="A3" s="5" t="s">
        <v>1</v>
      </c>
      <c r="B3" s="47" t="str">
        <f>'AUTOS  NOTA 322'!B2:C2</f>
        <v>11001-31-03-054-2023-00099-00</v>
      </c>
      <c r="C3" s="47"/>
    </row>
    <row r="4" spans="1:3" s="2" customFormat="1" ht="16" x14ac:dyDescent="0.2">
      <c r="A4" s="5" t="s">
        <v>3</v>
      </c>
      <c r="B4" s="47" t="str">
        <f>'AUTOS  NOTA 322'!B3:C3</f>
        <v>JUZGADO 54 CIVIL DEL CIRCUITO DE BOGOTÁ</v>
      </c>
      <c r="C4" s="47"/>
    </row>
    <row r="5" spans="1:3" s="2" customFormat="1" ht="16" x14ac:dyDescent="0.2">
      <c r="A5" s="5" t="s">
        <v>5</v>
      </c>
      <c r="B5" s="47" t="str">
        <f>'AUTOS  NOTA 322'!B4:C4</f>
        <v>KARL LAYONNERD FLORES OSORIO
CÉSAR AUGUSTO LÓPEZ BENAVIDES
ALLIANZ SEGUROS S.A.
AMBUSALUD RCP S.A.S.</v>
      </c>
      <c r="C5" s="47"/>
    </row>
    <row r="6" spans="1:3" s="2" customFormat="1" ht="16" x14ac:dyDescent="0.2">
      <c r="A6" s="5" t="s">
        <v>7</v>
      </c>
      <c r="B6" s="47" t="str">
        <f>'AUTOS  NOTA 322'!B5:C5</f>
        <v>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v>
      </c>
      <c r="C6" s="47"/>
    </row>
    <row r="7" spans="1:3" s="2" customFormat="1" ht="16" x14ac:dyDescent="0.2">
      <c r="A7" s="5" t="s">
        <v>9</v>
      </c>
      <c r="B7" s="47" t="str">
        <f>'AUTOS  NOTA 322'!B6:C6</f>
        <v>DEMANDA DIRECTA</v>
      </c>
      <c r="C7" s="47"/>
    </row>
    <row r="8" spans="1:3" s="2" customFormat="1" ht="16" x14ac:dyDescent="0.2">
      <c r="A8" s="31" t="s">
        <v>50</v>
      </c>
      <c r="B8" s="47" t="str">
        <f>'AUTOS  NOTA 322'!B7:C8</f>
        <v>ALFREDO HERRERA</v>
      </c>
      <c r="C8" s="47"/>
    </row>
    <row r="9" spans="1:3" ht="16" x14ac:dyDescent="0.2">
      <c r="A9" s="20" t="s">
        <v>51</v>
      </c>
      <c r="B9" s="47">
        <v>21419559</v>
      </c>
      <c r="C9" s="47"/>
    </row>
    <row r="10" spans="1:3" ht="16" x14ac:dyDescent="0.2">
      <c r="A10" s="20" t="s">
        <v>52</v>
      </c>
      <c r="B10" s="47" t="s">
        <v>12</v>
      </c>
      <c r="C10" s="47"/>
    </row>
    <row r="11" spans="1:3" ht="16" x14ac:dyDescent="0.2">
      <c r="A11" s="20" t="s">
        <v>53</v>
      </c>
      <c r="B11" s="67">
        <v>4000000000</v>
      </c>
      <c r="C11" s="68"/>
    </row>
    <row r="12" spans="1:3" ht="16" x14ac:dyDescent="0.2">
      <c r="A12" s="20" t="s">
        <v>54</v>
      </c>
      <c r="B12" s="67">
        <v>0</v>
      </c>
      <c r="C12" s="68"/>
    </row>
    <row r="13" spans="1:3" ht="16" x14ac:dyDescent="0.2">
      <c r="A13" s="20" t="s">
        <v>55</v>
      </c>
      <c r="B13" s="49"/>
      <c r="C13" s="50"/>
    </row>
    <row r="14" spans="1:3" ht="16" x14ac:dyDescent="0.2">
      <c r="A14" s="20" t="s">
        <v>56</v>
      </c>
      <c r="B14" s="48" t="s">
        <v>57</v>
      </c>
      <c r="C14" s="47"/>
    </row>
    <row r="15" spans="1:3" ht="16" x14ac:dyDescent="0.2">
      <c r="A15" s="20" t="s">
        <v>58</v>
      </c>
      <c r="B15" s="47" t="s">
        <v>59</v>
      </c>
      <c r="C15" s="47"/>
    </row>
    <row r="16" spans="1:3" ht="16" x14ac:dyDescent="0.2">
      <c r="A16" s="20" t="s">
        <v>60</v>
      </c>
      <c r="B16" s="47" t="s">
        <v>59</v>
      </c>
      <c r="C16" s="47"/>
    </row>
    <row r="17" spans="1:3" x14ac:dyDescent="0.2">
      <c r="A17" s="71" t="s">
        <v>61</v>
      </c>
      <c r="B17" s="47"/>
      <c r="C17" s="47"/>
    </row>
    <row r="18" spans="1:3" x14ac:dyDescent="0.2">
      <c r="A18" s="72"/>
      <c r="B18" s="10" t="s">
        <v>62</v>
      </c>
      <c r="C18" s="10" t="s">
        <v>63</v>
      </c>
    </row>
    <row r="19" spans="1:3" ht="16" x14ac:dyDescent="0.2">
      <c r="A19" s="72"/>
      <c r="B19" s="6" t="s">
        <v>64</v>
      </c>
      <c r="C19" s="6"/>
    </row>
    <row r="20" spans="1:3" x14ac:dyDescent="0.2">
      <c r="A20" s="72"/>
      <c r="B20" s="6"/>
      <c r="C20" s="6"/>
    </row>
    <row r="21" spans="1:3" x14ac:dyDescent="0.2">
      <c r="A21" s="73"/>
      <c r="B21" s="6"/>
      <c r="C21" s="6"/>
    </row>
    <row r="22" spans="1:3" ht="16" x14ac:dyDescent="0.2">
      <c r="A22" s="20" t="s">
        <v>65</v>
      </c>
      <c r="B22" s="47"/>
      <c r="C22" s="47"/>
    </row>
    <row r="23" spans="1:3" ht="16" x14ac:dyDescent="0.2">
      <c r="A23" s="20" t="s">
        <v>66</v>
      </c>
      <c r="B23" s="74"/>
      <c r="C23" s="75"/>
    </row>
    <row r="24" spans="1:3" ht="16" x14ac:dyDescent="0.2">
      <c r="A24" s="20" t="s">
        <v>67</v>
      </c>
      <c r="B24" s="47" t="s">
        <v>68</v>
      </c>
      <c r="C24" s="47"/>
    </row>
    <row r="25" spans="1:3" ht="16" x14ac:dyDescent="0.2">
      <c r="A25" s="20" t="s">
        <v>69</v>
      </c>
      <c r="B25" s="47"/>
      <c r="C25" s="47"/>
    </row>
    <row r="26" spans="1:3" ht="16" x14ac:dyDescent="0.2">
      <c r="A26" s="20" t="s">
        <v>70</v>
      </c>
      <c r="B26" s="47"/>
      <c r="C26" s="47"/>
    </row>
    <row r="27" spans="1:3" ht="16" x14ac:dyDescent="0.2">
      <c r="A27" s="19" t="s">
        <v>71</v>
      </c>
      <c r="B27" s="47"/>
      <c r="C27" s="47"/>
    </row>
    <row r="28" spans="1:3" x14ac:dyDescent="0.2">
      <c r="A28" s="76" t="s">
        <v>72</v>
      </c>
      <c r="B28" s="76"/>
      <c r="C28" s="76"/>
    </row>
    <row r="29" spans="1:3" x14ac:dyDescent="0.2">
      <c r="A29" s="69" t="s">
        <v>73</v>
      </c>
      <c r="B29" s="70"/>
      <c r="C29" s="11"/>
    </row>
    <row r="30" spans="1:3" x14ac:dyDescent="0.2">
      <c r="A30" s="69" t="s">
        <v>74</v>
      </c>
      <c r="B30" s="70"/>
      <c r="C30" s="11"/>
    </row>
    <row r="31" spans="1:3" x14ac:dyDescent="0.2">
      <c r="A31" s="69" t="s">
        <v>75</v>
      </c>
      <c r="B31" s="70"/>
      <c r="C31" s="12"/>
    </row>
    <row r="32" spans="1:3" ht="16" x14ac:dyDescent="0.2">
      <c r="A32" s="69" t="s">
        <v>76</v>
      </c>
      <c r="B32" s="70"/>
      <c r="C32" s="11" t="s">
        <v>77</v>
      </c>
    </row>
    <row r="33" spans="1:3" x14ac:dyDescent="0.2">
      <c r="A33" s="69" t="s">
        <v>78</v>
      </c>
      <c r="B33" s="70"/>
      <c r="C33" s="11"/>
    </row>
    <row r="34" spans="1:3" x14ac:dyDescent="0.2">
      <c r="A34" s="69" t="s">
        <v>79</v>
      </c>
      <c r="B34" s="70"/>
      <c r="C34" s="13"/>
    </row>
    <row r="35" spans="1:3" x14ac:dyDescent="0.2">
      <c r="A35" s="65" t="s">
        <v>80</v>
      </c>
      <c r="B35" s="66"/>
      <c r="C35" s="14"/>
    </row>
    <row r="36" spans="1:3" x14ac:dyDescent="0.2">
      <c r="A36" s="65" t="s">
        <v>81</v>
      </c>
      <c r="B36" s="66"/>
      <c r="C36" s="15"/>
    </row>
    <row r="37" spans="1:3" x14ac:dyDescent="0.2">
      <c r="A37" s="77" t="s">
        <v>82</v>
      </c>
      <c r="B37" s="78"/>
      <c r="C37" s="15"/>
    </row>
    <row r="38" spans="1:3" x14ac:dyDescent="0.2">
      <c r="A38" s="79"/>
      <c r="B38" s="80"/>
      <c r="C38" s="15"/>
    </row>
    <row r="39" spans="1:3" x14ac:dyDescent="0.2">
      <c r="A39" s="81"/>
      <c r="B39" s="82"/>
      <c r="C39" s="15"/>
    </row>
    <row r="40" spans="1:3" x14ac:dyDescent="0.2">
      <c r="A40" s="83" t="s">
        <v>83</v>
      </c>
      <c r="B40" s="83"/>
      <c r="C40" s="83"/>
    </row>
    <row r="41" spans="1:3" ht="16" x14ac:dyDescent="0.2">
      <c r="A41" s="17" t="s">
        <v>84</v>
      </c>
      <c r="B41" s="18"/>
      <c r="C41" s="15"/>
    </row>
    <row r="42" spans="1:3" x14ac:dyDescent="0.2">
      <c r="A42" s="65" t="s">
        <v>85</v>
      </c>
      <c r="B42" s="66"/>
      <c r="C42" s="15"/>
    </row>
    <row r="43" spans="1:3" x14ac:dyDescent="0.2">
      <c r="A43" s="65" t="s">
        <v>86</v>
      </c>
      <c r="B43" s="66"/>
      <c r="C43" s="15"/>
    </row>
    <row r="44" spans="1:3" ht="16" x14ac:dyDescent="0.2">
      <c r="A44" s="17" t="s">
        <v>87</v>
      </c>
      <c r="B44" s="18"/>
      <c r="C44" s="15"/>
    </row>
    <row r="45" spans="1:3" ht="16" x14ac:dyDescent="0.2">
      <c r="A45" s="17" t="s">
        <v>88</v>
      </c>
      <c r="B45" s="18"/>
      <c r="C45" s="15"/>
    </row>
    <row r="46" spans="1:3" x14ac:dyDescent="0.2">
      <c r="A46" s="65" t="s">
        <v>89</v>
      </c>
      <c r="B46" s="66"/>
      <c r="C46" s="15"/>
    </row>
    <row r="47" spans="1:3" ht="16" x14ac:dyDescent="0.2">
      <c r="A47" s="17" t="s">
        <v>90</v>
      </c>
      <c r="B47" s="16"/>
      <c r="C47" s="15"/>
    </row>
    <row r="48" spans="1:3" x14ac:dyDescent="0.2">
      <c r="A48" s="65" t="s">
        <v>91</v>
      </c>
      <c r="B48" s="66"/>
      <c r="C48" s="15"/>
    </row>
    <row r="49" spans="1:3" x14ac:dyDescent="0.2">
      <c r="A49" s="65" t="s">
        <v>92</v>
      </c>
      <c r="B49" s="66"/>
      <c r="C49" s="15"/>
    </row>
    <row r="50" spans="1:3" x14ac:dyDescent="0.2">
      <c r="A50" s="65" t="s">
        <v>82</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6" zoomScale="115" zoomScaleNormal="115" workbookViewId="0">
      <selection activeCell="B40" sqref="B40:C40"/>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4" t="s">
        <v>93</v>
      </c>
      <c r="B1" s="84"/>
      <c r="C1" s="84"/>
    </row>
    <row r="2" spans="1:9" ht="15" customHeight="1" x14ac:dyDescent="0.2">
      <c r="A2" s="35" t="s">
        <v>48</v>
      </c>
      <c r="B2" s="88" t="str">
        <f>'AUTOS NOTA 321'!B2:C2</f>
        <v>SINIESTRO 37176298   LEGIS  APJ32079</v>
      </c>
      <c r="C2" s="89"/>
    </row>
    <row r="3" spans="1:9" ht="16" x14ac:dyDescent="0.2">
      <c r="A3" s="36" t="s">
        <v>1</v>
      </c>
      <c r="B3" s="103" t="str">
        <f>'AUTOS  NOTA 322'!B2:C2</f>
        <v>11001-31-03-054-2023-00099-00</v>
      </c>
      <c r="C3" s="103"/>
    </row>
    <row r="4" spans="1:9" ht="16" x14ac:dyDescent="0.2">
      <c r="A4" s="36" t="s">
        <v>3</v>
      </c>
      <c r="B4" s="103" t="str">
        <f>'AUTOS  NOTA 322'!B3:C3</f>
        <v>JUZGADO 54 CIVIL DEL CIRCUITO DE BOGOTÁ</v>
      </c>
      <c r="C4" s="103"/>
    </row>
    <row r="5" spans="1:9" ht="16" x14ac:dyDescent="0.2">
      <c r="A5" s="36" t="s">
        <v>5</v>
      </c>
      <c r="B5" s="103" t="str">
        <f>'AUTOS  NOTA 322'!B4:C4</f>
        <v>KARL LAYONNERD FLORES OSORIO
CÉSAR AUGUSTO LÓPEZ BENAVIDES
ALLIANZ SEGUROS S.A.
AMBUSALUD RCP S.A.S.</v>
      </c>
      <c r="C5" s="103"/>
    </row>
    <row r="6" spans="1:9" ht="15" customHeight="1" x14ac:dyDescent="0.2">
      <c r="A6" s="36" t="s">
        <v>7</v>
      </c>
      <c r="B6" s="103" t="str">
        <f>'AUTOS  NOTA 322'!B5:C5</f>
        <v>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v>
      </c>
      <c r="C6" s="103"/>
    </row>
    <row r="7" spans="1:9" ht="16" x14ac:dyDescent="0.2">
      <c r="A7" s="36" t="s">
        <v>9</v>
      </c>
      <c r="B7" s="103" t="str">
        <f>'AUTOS  NOTA 322'!B6:C6</f>
        <v>DEMANDA DIRECTA</v>
      </c>
      <c r="C7" s="103"/>
    </row>
    <row r="8" spans="1:9" ht="16" x14ac:dyDescent="0.2">
      <c r="A8" s="38" t="s">
        <v>50</v>
      </c>
      <c r="B8" s="103" t="str">
        <f>'AUTOS  NOTA 322'!B7:C8</f>
        <v>ALFREDO HERRERA</v>
      </c>
      <c r="C8" s="103"/>
    </row>
    <row r="9" spans="1:9" ht="32" x14ac:dyDescent="0.2">
      <c r="A9" s="36" t="s">
        <v>94</v>
      </c>
      <c r="B9" s="101">
        <f>SUM(C11,C12,C14,C15,C17)</f>
        <v>1074070953</v>
      </c>
      <c r="C9" s="102"/>
    </row>
    <row r="10" spans="1:9" x14ac:dyDescent="0.2">
      <c r="A10" s="104" t="s">
        <v>95</v>
      </c>
      <c r="B10" s="93" t="s">
        <v>96</v>
      </c>
      <c r="C10" s="94"/>
    </row>
    <row r="11" spans="1:9" ht="16" x14ac:dyDescent="0.2">
      <c r="A11" s="104"/>
      <c r="B11" s="37" t="s">
        <v>97</v>
      </c>
      <c r="C11" s="32">
        <v>54070953</v>
      </c>
    </row>
    <row r="12" spans="1:9" ht="16" x14ac:dyDescent="0.2">
      <c r="A12" s="104"/>
      <c r="B12" s="37" t="s">
        <v>98</v>
      </c>
      <c r="C12" s="32"/>
    </row>
    <row r="13" spans="1:9" x14ac:dyDescent="0.2">
      <c r="A13" s="104"/>
      <c r="B13" s="93"/>
      <c r="C13" s="94"/>
    </row>
    <row r="14" spans="1:9" ht="16" x14ac:dyDescent="0.2">
      <c r="A14" s="104"/>
      <c r="B14" s="37" t="s">
        <v>99</v>
      </c>
      <c r="C14" s="40">
        <v>720000000</v>
      </c>
    </row>
    <row r="15" spans="1:9" ht="16" x14ac:dyDescent="0.2">
      <c r="A15" s="104"/>
      <c r="B15" s="37" t="s">
        <v>100</v>
      </c>
      <c r="C15" s="40">
        <v>300000000</v>
      </c>
      <c r="E15" t="s">
        <v>101</v>
      </c>
      <c r="F15" s="22">
        <v>0.7</v>
      </c>
    </row>
    <row r="16" spans="1:9" x14ac:dyDescent="0.2">
      <c r="A16" s="104"/>
      <c r="B16" s="93" t="s">
        <v>102</v>
      </c>
      <c r="C16" s="94"/>
      <c r="E16" t="s">
        <v>103</v>
      </c>
      <c r="F16" s="23">
        <v>0.3</v>
      </c>
      <c r="I16" s="25"/>
    </row>
    <row r="17" spans="1:9" x14ac:dyDescent="0.2">
      <c r="A17" s="104"/>
      <c r="B17" s="37"/>
      <c r="C17" s="41"/>
      <c r="F17" s="26"/>
      <c r="I17" s="25"/>
    </row>
    <row r="18" spans="1:9" ht="23.25" customHeight="1" x14ac:dyDescent="0.2">
      <c r="A18" s="39" t="s">
        <v>104</v>
      </c>
      <c r="B18" s="88" t="s">
        <v>140</v>
      </c>
      <c r="C18" s="89"/>
    </row>
    <row r="19" spans="1:9" ht="48" x14ac:dyDescent="0.2">
      <c r="A19" s="36" t="s">
        <v>105</v>
      </c>
      <c r="B19" s="95" t="s">
        <v>175</v>
      </c>
      <c r="C19" s="96"/>
    </row>
    <row r="20" spans="1:9" ht="15" customHeight="1" x14ac:dyDescent="0.2">
      <c r="A20" s="21" t="s">
        <v>106</v>
      </c>
      <c r="B20" s="90">
        <f>((C22+C23+C25+C26+C30+C28+C32+C34+C29+C33)-C37)*C36*C38</f>
        <v>0</v>
      </c>
      <c r="C20" s="90"/>
    </row>
    <row r="21" spans="1:9" ht="16" x14ac:dyDescent="0.2">
      <c r="A21" s="7" t="s">
        <v>107</v>
      </c>
      <c r="B21" s="97" t="s">
        <v>96</v>
      </c>
      <c r="C21" s="98"/>
    </row>
    <row r="22" spans="1:9" ht="16" x14ac:dyDescent="0.2">
      <c r="A22" s="99"/>
      <c r="B22" s="37" t="s">
        <v>97</v>
      </c>
      <c r="C22" s="32">
        <v>0</v>
      </c>
    </row>
    <row r="23" spans="1:9" ht="16" x14ac:dyDescent="0.2">
      <c r="A23" s="100"/>
      <c r="B23" s="37" t="s">
        <v>98</v>
      </c>
      <c r="C23" s="32">
        <v>0</v>
      </c>
    </row>
    <row r="24" spans="1:9" x14ac:dyDescent="0.2">
      <c r="A24" s="100"/>
      <c r="B24" s="93" t="s">
        <v>108</v>
      </c>
      <c r="C24" s="94"/>
    </row>
    <row r="25" spans="1:9" ht="16" x14ac:dyDescent="0.2">
      <c r="A25" s="100"/>
      <c r="B25" s="37" t="s">
        <v>99</v>
      </c>
      <c r="C25" s="32">
        <v>0</v>
      </c>
    </row>
    <row r="26" spans="1:9" ht="29" customHeight="1" x14ac:dyDescent="0.2">
      <c r="A26" s="100"/>
      <c r="B26" s="37" t="s">
        <v>109</v>
      </c>
      <c r="C26" s="32">
        <v>0</v>
      </c>
    </row>
    <row r="27" spans="1:9" x14ac:dyDescent="0.2">
      <c r="A27" s="100"/>
      <c r="B27" s="93" t="s">
        <v>110</v>
      </c>
      <c r="C27" s="94"/>
    </row>
    <row r="28" spans="1:9" ht="16" x14ac:dyDescent="0.2">
      <c r="A28" s="100"/>
      <c r="B28" s="37" t="s">
        <v>111</v>
      </c>
      <c r="C28" s="32">
        <v>0</v>
      </c>
    </row>
    <row r="29" spans="1:9" ht="16" x14ac:dyDescent="0.2">
      <c r="A29" s="100"/>
      <c r="B29" s="37" t="s">
        <v>97</v>
      </c>
      <c r="C29" s="32">
        <v>0</v>
      </c>
    </row>
    <row r="30" spans="1:9" ht="16" x14ac:dyDescent="0.2">
      <c r="A30" s="100"/>
      <c r="B30" s="37" t="s">
        <v>98</v>
      </c>
      <c r="C30" s="32">
        <v>0</v>
      </c>
    </row>
    <row r="31" spans="1:9" x14ac:dyDescent="0.2">
      <c r="A31" s="100"/>
      <c r="B31" s="93" t="s">
        <v>112</v>
      </c>
      <c r="C31" s="94"/>
    </row>
    <row r="32" spans="1:9" x14ac:dyDescent="0.2">
      <c r="A32" s="100"/>
      <c r="B32" s="37"/>
      <c r="C32" s="32"/>
    </row>
    <row r="33" spans="1:3" ht="16" x14ac:dyDescent="0.2">
      <c r="A33" s="100"/>
      <c r="B33" s="37" t="s">
        <v>97</v>
      </c>
      <c r="C33" s="32">
        <v>0</v>
      </c>
    </row>
    <row r="34" spans="1:3" ht="16" x14ac:dyDescent="0.2">
      <c r="A34" s="100"/>
      <c r="B34" s="37" t="s">
        <v>98</v>
      </c>
      <c r="C34" s="32">
        <v>0</v>
      </c>
    </row>
    <row r="35" spans="1:3" x14ac:dyDescent="0.2">
      <c r="A35" s="100"/>
      <c r="B35" s="93" t="s">
        <v>113</v>
      </c>
      <c r="C35" s="94"/>
    </row>
    <row r="36" spans="1:3" ht="16" x14ac:dyDescent="0.2">
      <c r="A36" s="100"/>
      <c r="B36" s="37" t="s">
        <v>114</v>
      </c>
      <c r="C36" s="33">
        <v>1</v>
      </c>
    </row>
    <row r="37" spans="1:3" ht="16" x14ac:dyDescent="0.2">
      <c r="A37" s="100"/>
      <c r="B37" s="37" t="s">
        <v>54</v>
      </c>
      <c r="C37" s="34">
        <v>0</v>
      </c>
    </row>
    <row r="38" spans="1:3" ht="16" x14ac:dyDescent="0.2">
      <c r="A38" s="100"/>
      <c r="B38" s="37" t="s">
        <v>115</v>
      </c>
      <c r="C38" s="33">
        <v>1</v>
      </c>
    </row>
    <row r="39" spans="1:3" ht="16" x14ac:dyDescent="0.2">
      <c r="A39" s="24" t="s">
        <v>116</v>
      </c>
      <c r="B39" s="90">
        <f>IFERROR(B20*(VLOOKUP(B18,E15:F17,2,0)),16666)</f>
        <v>16666</v>
      </c>
      <c r="C39" s="90"/>
    </row>
    <row r="40" spans="1:3" ht="93" customHeight="1" x14ac:dyDescent="0.2">
      <c r="A40" s="36" t="s">
        <v>117</v>
      </c>
      <c r="B40" s="91" t="s">
        <v>173</v>
      </c>
      <c r="C40" s="92"/>
    </row>
    <row r="41" spans="1:3" ht="211.5" customHeight="1" x14ac:dyDescent="0.2">
      <c r="A41" s="36" t="s">
        <v>118</v>
      </c>
      <c r="B41" s="86" t="s">
        <v>174</v>
      </c>
      <c r="C41" s="87"/>
    </row>
    <row r="42" spans="1:3" ht="26" customHeight="1" x14ac:dyDescent="0.2">
      <c r="A42" s="43" t="s">
        <v>119</v>
      </c>
      <c r="B42" s="43"/>
      <c r="C42" s="43"/>
    </row>
    <row r="43" spans="1:3" x14ac:dyDescent="0.2">
      <c r="A43" s="42" t="s">
        <v>120</v>
      </c>
      <c r="B43" s="85"/>
      <c r="C43" s="85"/>
    </row>
    <row r="44" spans="1:3" ht="41" customHeight="1" x14ac:dyDescent="0.2">
      <c r="A44" s="42" t="s">
        <v>121</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4" t="s">
        <v>122</v>
      </c>
      <c r="B1" s="84"/>
      <c r="C1" s="84"/>
    </row>
    <row r="2" spans="1:3" ht="16" x14ac:dyDescent="0.2">
      <c r="A2" s="20" t="s">
        <v>48</v>
      </c>
      <c r="B2" s="74" t="str">
        <f>'AUTOS NOTA 324'!B2:C2</f>
        <v>SINIESTRO 37176298   LEGIS  APJ32079</v>
      </c>
      <c r="C2" s="75"/>
    </row>
    <row r="3" spans="1:3" ht="16" x14ac:dyDescent="0.2">
      <c r="A3" s="5" t="s">
        <v>1</v>
      </c>
      <c r="B3" s="47" t="str">
        <f>'AUTOS  NOTA 322'!B2:C2</f>
        <v>11001-31-03-054-2023-00099-00</v>
      </c>
      <c r="C3" s="47"/>
    </row>
    <row r="4" spans="1:3" ht="16" x14ac:dyDescent="0.2">
      <c r="A4" s="5" t="s">
        <v>3</v>
      </c>
      <c r="B4" s="47" t="str">
        <f>'AUTOS  NOTA 322'!B3:C3</f>
        <v>JUZGADO 54 CIVIL DEL CIRCUITO DE BOGOTÁ</v>
      </c>
      <c r="C4" s="47"/>
    </row>
    <row r="5" spans="1:3" ht="16" x14ac:dyDescent="0.2">
      <c r="A5" s="5" t="s">
        <v>5</v>
      </c>
      <c r="B5" s="47" t="str">
        <f>'AUTOS  NOTA 322'!B4:C4</f>
        <v>KARL LAYONNERD FLORES OSORIO
CÉSAR AUGUSTO LÓPEZ BENAVIDES
ALLIANZ SEGUROS S.A.
AMBUSALUD RCP S.A.S.</v>
      </c>
      <c r="C5" s="47"/>
    </row>
    <row r="6" spans="1:3" ht="15" customHeight="1" x14ac:dyDescent="0.2">
      <c r="A6" s="5" t="s">
        <v>7</v>
      </c>
      <c r="B6" s="47" t="str">
        <f>'AUTOS  NOTA 322'!B5:C5</f>
        <v>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v>
      </c>
      <c r="C6" s="47"/>
    </row>
    <row r="7" spans="1:3" ht="15" customHeight="1" x14ac:dyDescent="0.2">
      <c r="A7" s="5" t="s">
        <v>9</v>
      </c>
      <c r="B7" s="47" t="str">
        <f>'AUTOS  NOTA 322'!B6:C6</f>
        <v>DEMANDA DIRECTA</v>
      </c>
      <c r="C7" s="47"/>
    </row>
    <row r="8" spans="1:3" ht="15" customHeight="1" x14ac:dyDescent="0.2">
      <c r="A8" s="31" t="s">
        <v>50</v>
      </c>
      <c r="B8" s="47" t="str">
        <f>'AUTOS  NOTA 322'!B7:C8</f>
        <v>ALFREDO HERRERA</v>
      </c>
      <c r="C8" s="47"/>
    </row>
    <row r="9" spans="1:3" ht="19" customHeight="1" x14ac:dyDescent="0.2">
      <c r="A9" s="5" t="s">
        <v>123</v>
      </c>
      <c r="B9" s="47"/>
      <c r="C9" s="47"/>
    </row>
    <row r="10" spans="1:3" ht="16" x14ac:dyDescent="0.2">
      <c r="A10" s="7" t="s">
        <v>107</v>
      </c>
      <c r="B10" s="107">
        <f>'AUTOS NOTA 324'!B20:C20</f>
        <v>0</v>
      </c>
      <c r="C10" s="107"/>
    </row>
    <row r="11" spans="1:3" ht="16" x14ac:dyDescent="0.2">
      <c r="A11" s="7" t="s">
        <v>124</v>
      </c>
      <c r="B11" s="108">
        <f>'AUTOS NOTA 324'!B39:C39</f>
        <v>16666</v>
      </c>
      <c r="C11" s="47"/>
    </row>
    <row r="12" spans="1:3" ht="32" x14ac:dyDescent="0.2">
      <c r="A12" s="7" t="s">
        <v>125</v>
      </c>
      <c r="B12" s="105"/>
      <c r="C12" s="106"/>
    </row>
    <row r="13" spans="1:3" ht="48" x14ac:dyDescent="0.2">
      <c r="A13" s="5" t="s">
        <v>126</v>
      </c>
      <c r="B13" s="47"/>
      <c r="C13" s="47"/>
    </row>
    <row r="14" spans="1:3" ht="48" x14ac:dyDescent="0.2">
      <c r="A14" s="5" t="s">
        <v>127</v>
      </c>
      <c r="B14" s="47"/>
      <c r="C14" s="47"/>
    </row>
    <row r="15" spans="1:3" ht="16" x14ac:dyDescent="0.2">
      <c r="A15" s="5" t="s">
        <v>128</v>
      </c>
      <c r="B15" s="6"/>
      <c r="C15" s="6"/>
    </row>
    <row r="16" spans="1:3" ht="16" x14ac:dyDescent="0.2">
      <c r="A16" s="7" t="s">
        <v>129</v>
      </c>
      <c r="B16" s="47"/>
      <c r="C16" s="47"/>
    </row>
    <row r="17" spans="1:3" ht="16" x14ac:dyDescent="0.2">
      <c r="A17" s="6" t="s">
        <v>130</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55</v>
      </c>
      <c r="B1" t="s">
        <v>59</v>
      </c>
      <c r="C1" s="9" t="s">
        <v>61</v>
      </c>
      <c r="D1" s="9" t="s">
        <v>131</v>
      </c>
      <c r="E1" s="3" t="s">
        <v>67</v>
      </c>
      <c r="F1" s="2" t="s">
        <v>101</v>
      </c>
      <c r="G1" s="4">
        <v>0</v>
      </c>
      <c r="H1" t="s">
        <v>27</v>
      </c>
      <c r="I1" t="s">
        <v>132</v>
      </c>
      <c r="K1" t="s">
        <v>133</v>
      </c>
      <c r="L1" s="30" t="s">
        <v>134</v>
      </c>
      <c r="M1" t="s">
        <v>135</v>
      </c>
      <c r="N1" t="s">
        <v>101</v>
      </c>
      <c r="O1" t="s">
        <v>136</v>
      </c>
    </row>
    <row r="2" spans="1:15" x14ac:dyDescent="0.2">
      <c r="A2" t="s">
        <v>135</v>
      </c>
      <c r="B2" t="s">
        <v>137</v>
      </c>
      <c r="C2" t="s">
        <v>138</v>
      </c>
      <c r="D2" s="2" t="s">
        <v>139</v>
      </c>
      <c r="E2" s="1" t="s">
        <v>68</v>
      </c>
      <c r="F2" s="2" t="s">
        <v>140</v>
      </c>
      <c r="G2" s="4">
        <v>0.7</v>
      </c>
      <c r="H2" t="s">
        <v>141</v>
      </c>
      <c r="I2" t="s">
        <v>142</v>
      </c>
      <c r="K2" t="s">
        <v>10</v>
      </c>
      <c r="L2" s="30" t="s">
        <v>12</v>
      </c>
      <c r="M2" t="s">
        <v>143</v>
      </c>
      <c r="N2" t="s">
        <v>103</v>
      </c>
      <c r="O2" t="s">
        <v>137</v>
      </c>
    </row>
    <row r="3" spans="1:15" x14ac:dyDescent="0.2">
      <c r="A3" t="s">
        <v>143</v>
      </c>
      <c r="C3" t="s">
        <v>144</v>
      </c>
      <c r="D3" s="2" t="s">
        <v>145</v>
      </c>
      <c r="E3" s="1" t="s">
        <v>146</v>
      </c>
      <c r="F3" s="2" t="s">
        <v>103</v>
      </c>
      <c r="G3" s="4">
        <v>0.3</v>
      </c>
      <c r="H3" t="s">
        <v>147</v>
      </c>
      <c r="I3" t="s">
        <v>148</v>
      </c>
      <c r="L3" s="30" t="s">
        <v>149</v>
      </c>
      <c r="M3" t="s">
        <v>150</v>
      </c>
      <c r="N3" t="s">
        <v>140</v>
      </c>
    </row>
    <row r="4" spans="1:15" x14ac:dyDescent="0.2">
      <c r="A4" t="s">
        <v>150</v>
      </c>
      <c r="C4" t="s">
        <v>151</v>
      </c>
      <c r="E4" s="1" t="s">
        <v>152</v>
      </c>
      <c r="H4" t="s">
        <v>153</v>
      </c>
      <c r="I4" t="s">
        <v>154</v>
      </c>
      <c r="L4" t="s">
        <v>155</v>
      </c>
    </row>
    <row r="5" spans="1:15" x14ac:dyDescent="0.2">
      <c r="A5" t="s">
        <v>156</v>
      </c>
      <c r="E5" s="1" t="s">
        <v>157</v>
      </c>
      <c r="H5" t="s">
        <v>158</v>
      </c>
      <c r="I5" t="s">
        <v>32</v>
      </c>
      <c r="L5" s="30" t="s">
        <v>159</v>
      </c>
    </row>
    <row r="6" spans="1:15" x14ac:dyDescent="0.2">
      <c r="E6" s="1" t="s">
        <v>160</v>
      </c>
      <c r="I6" t="s">
        <v>161</v>
      </c>
      <c r="L6" s="30" t="s">
        <v>162</v>
      </c>
    </row>
    <row r="7" spans="1:15" x14ac:dyDescent="0.2">
      <c r="E7" s="1" t="s">
        <v>163</v>
      </c>
      <c r="I7" t="s">
        <v>164</v>
      </c>
      <c r="L7" s="30" t="s">
        <v>165</v>
      </c>
    </row>
    <row r="8" spans="1:15" x14ac:dyDescent="0.2">
      <c r="E8" s="1" t="s">
        <v>166</v>
      </c>
      <c r="L8" s="30" t="s">
        <v>110</v>
      </c>
    </row>
    <row r="9" spans="1:15" x14ac:dyDescent="0.2">
      <c r="L9" s="30" t="s">
        <v>167</v>
      </c>
    </row>
    <row r="10" spans="1:15" x14ac:dyDescent="0.2">
      <c r="L10" s="30" t="s">
        <v>168</v>
      </c>
    </row>
    <row r="11" spans="1:15" x14ac:dyDescent="0.2">
      <c r="L11" s="30" t="s">
        <v>169</v>
      </c>
    </row>
    <row r="12" spans="1:15" x14ac:dyDescent="0.2">
      <c r="L12" s="30" t="s">
        <v>170</v>
      </c>
    </row>
    <row r="13" spans="1:15" x14ac:dyDescent="0.2">
      <c r="L13" s="30" t="s">
        <v>171</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Fabiana Rodríguez Salas</cp:lastModifiedBy>
  <cp:revision/>
  <dcterms:created xsi:type="dcterms:W3CDTF">2020-12-07T14:41:17Z</dcterms:created>
  <dcterms:modified xsi:type="dcterms:W3CDTF">2023-11-10T00:30:41Z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