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714056D2-2A67-406C-AC25-6DC735F08E14}" xr6:coauthVersionLast="47" xr6:coauthVersionMax="47" xr10:uidLastSave="{00000000-0000-0000-0000-000000000000}"/>
  <bookViews>
    <workbookView xWindow="-110" yWindow="-110" windowWidth="19420" windowHeight="1030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<sst xmlns="http://schemas.openxmlformats.org/spreadsheetml/2006/main" count="264" uniqueCount="187">
  <si>
    <t>SOLICITUD DE ANTECEDENTES -ABOGADO EXTERNO-</t>
  </si>
  <si>
    <t>Radicado(23 digitos)</t>
  </si>
  <si>
    <t>11001-31-03-054-2023-00099-00</t>
  </si>
  <si>
    <t>Juzgado</t>
  </si>
  <si>
    <t>JUZGADO 54 CIVIL DEL CIRCUITO DE BOGOTÁ</t>
  </si>
  <si>
    <t>Demandado</t>
  </si>
  <si>
    <t>KARL LAYONNERD FLORES OSORIO
CÉSAR AUGUSTO LÓPEZ BENAVIDES
ALLIANZ SEGUROS S.A.
AMBUSALUD RCP S.A.S.</t>
  </si>
  <si>
    <t xml:space="preserve">Demandante </t>
  </si>
  <si>
    <t>Tipo de vinculacion compañía</t>
  </si>
  <si>
    <t>DEMANDA DIRECTA</t>
  </si>
  <si>
    <t xml:space="preserve">Tipo de perjucio </t>
  </si>
  <si>
    <t>RCE HOMICIDIO</t>
  </si>
  <si>
    <t>INTERVINIENTE -Nombre de lesionado o muerto (s) del proceso</t>
  </si>
  <si>
    <t>ALFREDO HERRERA</t>
  </si>
  <si>
    <t xml:space="preserve">Numero de identificacion </t>
  </si>
  <si>
    <t xml:space="preserve">Domicilio </t>
  </si>
  <si>
    <t>Zipaquirá</t>
  </si>
  <si>
    <t xml:space="preserve">Telefono </t>
  </si>
  <si>
    <t>No se indicó</t>
  </si>
  <si>
    <t>Correo electronico</t>
  </si>
  <si>
    <t xml:space="preserve">Estado Civil </t>
  </si>
  <si>
    <t>Unión marital de hecho</t>
  </si>
  <si>
    <t xml:space="preserve">Fecha de nacimiento </t>
  </si>
  <si>
    <t xml:space="preserve">Edad al momento del siniestro </t>
  </si>
  <si>
    <t>65 años</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</si>
  <si>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</si>
  <si>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</si>
  <si>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</si>
  <si>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</si>
  <si>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</si>
  <si>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</si>
  <si>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</si>
  <si>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</si>
  <si>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</si>
  <si>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</si>
  <si>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</si>
  <si>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</si>
  <si>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</si>
  <si>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 xml:space="preserve">César Augusto López Benavides. </t>
  </si>
  <si>
    <t>Nit Asegurado</t>
  </si>
  <si>
    <t>Placa vehículo asegurado (si aplica)</t>
  </si>
  <si>
    <t>HJL639</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</si>
  <si>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</si>
  <si>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</si>
  <si>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</si>
  <si>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</si>
  <si>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</si>
  <si>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</si>
  <si>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37176298   LEGIS  APJ32079</t>
  </si>
  <si>
    <t>INTERVINIENTE</t>
  </si>
  <si>
    <t>PÓLIZA</t>
  </si>
  <si>
    <t>AMPARO A AFECTAR</t>
  </si>
  <si>
    <t>VALOR ASEGURADO</t>
  </si>
  <si>
    <t>DEDUCIBLE</t>
  </si>
  <si>
    <t>MODALIDAD</t>
  </si>
  <si>
    <t xml:space="preserve">VIGENCIA </t>
  </si>
  <si>
    <t xml:space="preserve"> Desde las 00:00 horas del 01/09/2014 hasta las 24:00 horas del 31/08/2015</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</si>
  <si>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</si>
  <si>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</si>
  <si>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</si>
  <si>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</si>
  <si>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</si>
  <si>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</si>
  <si>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</si>
  <si>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</si>
  <si>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</si>
  <si>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</si>
  <si>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</si>
  <si>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</si>
  <si>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</si>
  <si>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</si>
  <si>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</si>
  <si>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</si>
  <si>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</si>
  <si>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</si>
  <si>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</si>
  <si>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x</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</si>
  <si>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</si>
  <si>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</si>
  <si>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</si>
  <si>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</si>
  <si>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</si>
  <si>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</si>
  <si>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</si>
  <si>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</si>
  <si>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</si>
  <si>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</si>
  <si>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</si>
  <si>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</si>
  <si>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</si>
  <si>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</si>
  <si>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</si>
  <si>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</si>
  <si>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</si>
  <si>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</si>
  <si>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</si>
  <si>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</si>
  <si>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</si>
  <si>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</si>
  <si>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</si>
  <si>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</si>
  <si>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</si>
  <si>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</si>
  <si>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</si>
  <si>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</si>
  <si>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</si>
  <si>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</si>
  <si>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</si>
  <si>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</si>
  <si>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</si>
  <si>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</si>
  <si>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</si>
  <si>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</si>
  <si>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</si>
  <si>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</si>
  <si>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</si>
  <si>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</si>
  <si>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</si>
  <si>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</si>
  <si>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</si>
  <si>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</si>
  <si>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</si>
  <si>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</si>
  <si>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</si>
  <si>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</si>
  <si>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</si>
  <si>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</si>
  <si>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</si>
  <si>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</si>
  <si>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</si>
  <si>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</si>
  <si>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</si>
  <si>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</si>
  <si>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</si>
  <si>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OCURRENCIA</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</si>
  <si>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</si>
  <si>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</si>
  <si>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</si>
  <si>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</si>
  <si>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</si>
  <si>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</si>
  <si>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</si>
  <si>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</si>
  <si>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</si>
  <si>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</si>
  <si>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</si>
  <si>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</si>
  <si>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</si>
  <si>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</si>
  <si>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</si>
  <si>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</si>
  <si>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</si>
  <si>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</si>
  <si>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</si>
  <si>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</si>
  <si>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</si>
  <si>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</si>
  <si>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</si>
  <si>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</si>
  <si>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</si>
  <si>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</si>
  <si>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</si>
  <si>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</si>
  <si>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</si>
  <si>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</si>
  <si>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</si>
  <si>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</si>
  <si>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</si>
  <si>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</si>
  <si>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</si>
  <si>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</si>
  <si>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 El día 05 de julio de 2015, la ambulancia de placas HJL639, conducida por el señor Karl Layonnerd Flórez Osorio, transportaba como paciente al señor Alfredo Herrera (Q.E.P.D.) por la vía que de Zipaquirá conduce a Pacho (C).
2. Aproximadamente a las 00:10 horas, el conductor de la ambulancia pierde el control y choca contra el talud de una alcantarilla, causando que el paciente, el señor Alfredo Herrera pierda la vida al momento del impacto. 
3. El IPAT le atribuyó a la ambulancia HJL639 la hipótesis del accidente bajo la causal 116 "exceso de velocidad". 
4. El vehículo de placas HJL639 estaba asegurado por Allianz Seguros S.A., razón por la cual el 30 de mayo de 2023, los demandantes presentaron reclamación ante la compañía. No obstante dicha reclamación fue objetada. </t>
  </si>
  <si>
    <t>Proceder con la contestacion</t>
  </si>
  <si>
    <t>EXCEPCIONES DE MÉRITO FRENTE A LA DEMANDA:
1. Causal de exoneración denominada "hecho de un tercero"
2. Inexistencia de responsabilidad por falta de acreditación del nexo causal. 
3. Falta de legitimación en la causa de la señora Marleny Triana - no se ha probado la unión marital de hecho.
4. Improcedencia de reconocimiento y tasación exorbitante del daño moral. 
5. Improcedencia del reconocimiento del lucro cesante
6. Improcedencia del reconocimiento del daño a la vida de relación. 
7.Genérica o innominada.
EXCEPCIONES FRENTE AL CONTRATO DE SEGURO
1. Prescripción extraordinaria de la acción derivada del contrato de seguro.
2. Inexistencia de obligación de indemnizar a cargo de Allianz por incumplimiento de las cargas del artículo 1077 del C.Co.
3. Riesgos expresamente excluidos en la póliza de seguro.
4. Carácter meramente indemnizatorio que revisten los contratos de seguro.
5. En cualquier caso, de ninguna manera se podrá exceder el límite del valor asegurado. 
6. Disponibilidad del valor asegurado. 
7.Genérica o innominada.</t>
  </si>
  <si>
    <t xml:space="preserve">La contingencia se califica como REMOTA en atención a que la acción derivada del contrato de seguro se encuentra prescrita para los hechos objeto de litigio. 
Lo primero que debe tenerse en consideración es que la póliza No. 021419559/0 cuyo asegurado es César Augusto López Bneavides, presta cobertura temporal y material respecto de los hechos obejto de litigio. Frente a la cobertura temporal debe decirse que se encuentra acreditada en tanto los hechos ocurrieron el 05 de julio de 2015, es decir, dentro de la vigencia de la póliza la cual comprendió desde el 01 de septiembre de 2014 hasta el 31 de agosto de 2015. En cuanto a la cobertura material, debe decirse que la póliza ampara la responsabilidad civil extracontractual, pretensión que se le endilga al asegurado. Además, debe decirse que, en todo caso, la acción derivada del contrato de seguro se encuentra prescrita en los términos de los artículos 1081 y 1131 del C.Co en tanto los hechos ocurrieron el 05 de julio de 2015, no obstante la víctima solo presentó la demanda hasta el 07 de septiemebre de 2023, es decir, transcurridos más de cinco años desde la ocurrencia de los hechos. Igualmente, se debe indicar que la solicitud de indemnización presentada el 30 de mayo de 2023 no interrumpió el término de prescripción de la acción porque para esa fecha, inclusive, la acción ya se encontraba prescrita.
Frente a la responsabilidad del asegurado, debe manifestarse que se encuentra acreditada en tanto el IPAT y el informe de investigación adelantado por la Fiscalía le atribuyeron la hipótesis del accidente por exceso de velocidad al conductor del vehículo asegurado, sumado a que en el expediente no obra ninguna prueba tendiente a desvirtuar dicha hipótesis. No obstante, dependerá del debate probatorio acreditar o desvirtuar la responsabilidad del asegurado. 
Todo lo anterior sin perjuicio del carácter contingente del proceso. </t>
  </si>
  <si>
    <t>Como liquidación objetiva de las pretensiones se llegó a la suma de $854.070.953, teniendo en cuenta las siguientes consideraciones: 
1. Daño moral: Se reconocerá la suma de $600.000.000, en atención a la sentencia SC562-2020 con ponencia del Magistrado Ariel Salazar Ramírez, que reconoce la suma de $60.000.000 a los familiares de primer grado de consanguinidad por muerte en accidente de tránsito. En ese sentido, teniendo en cuenta que los 10 demandantes son familiares en primer grado (compañera permanente e hijos), se reconocerá la suma de $60.000.000 a cada uno de ellos. 
2. Lucro cesante: Se reconocerá la suma de $54.070.953 pues, a pesar de que no se aportó prueba de los ingresos ni de la actividad económica del señor Alfredo Herrera, el lucro cesante se presume, de acuerdo a la jurisprudencia SC15996-2016 Luis Alonso Rico Puerta), respecto de los hijos menores y el/la cónyuge y, comoquiera que en este caso dentro de los demandanres se encuentra la compañera permanente y dos hijos menores de edad, se les reconocerá la cifra pretendida en la demanda por este concepto. Se aclara que se reconoce la cifra solicitada, pues al hacer la liquidación de acuerdo a los parámetros jurisprudenciales se obtiene una cifra mayor a la pretendida. (La liquidación arrojó la suma de $200.313.189).
3. Daño a la vida de relación: Se reconoce la suma de $200.000.000 por concepto de daño a la vida de relación de la siguiente forma: a cada uno de los nueve hijos y a la compñera permanente del señor Alfredo Herrera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4. Deducible: No se reconocerá ningún concepto por deducible dado que la póliza no lo contempla para el amparo de RCE.</t>
  </si>
  <si>
    <t>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t>
  </si>
  <si>
    <t>SINIESTRO 37176298   LEGIS  APJ32079 APL.  143781</t>
  </si>
  <si>
    <t xml:space="preserve">CONCEPTO DE CONCILIACIÓN 330 </t>
  </si>
  <si>
    <t xml:space="preserve">SUMA SOLICITADA </t>
  </si>
  <si>
    <t>COMENTARIOS ABOGADO EXTERNO</t>
  </si>
  <si>
    <t>AUTORIZACIÓN COMPAÑÍA SUMA</t>
  </si>
  <si>
    <t xml:space="preserve">AUTORIZACIÓN COMPAÑÍA COMENTARIOS </t>
  </si>
  <si>
    <t>37176298 - Apl. 143781</t>
  </si>
  <si>
    <t>REMOTA</t>
  </si>
  <si>
    <t>Dra. se cargó auto fija fecha audiencia para el 27 de mayo de 2025 a las 9:00 A.M.
- Se necesita representante legal; El doctor Carlos Prieto tiene disponibilidad para atender la diligencia.
- Se sugiere no conciliar, debido a la contingencia remota del proceso.
Por tanto, sugerimos esperar a que se surta la audiencia inicial, así como el debate probatorio para entonces, poder revisar nuevamente el riesgo de exposición de la compañía.</t>
  </si>
  <si>
    <t xml:space="preserve">SE AUTORIZA LA ASITENCIA  DE CARLOS PRIETO.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</si>
</sst>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1" applyNumberFormat="1" applyFont="1"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xf numFmtId="0" fontId="9" fillId="2" borderId="4"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20" zoomScaleNormal="120" workbookViewId="0">
      <selection activeCell="B2" sqref="B2: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7" t="s">
        <v>0</v>
      </c>
      <c r="B1" s="57"/>
      <c r="C1" s="57"/>
    </row>
    <row r="2" spans="1:3" x14ac:dyDescent="0.35">
      <c r="A2" s="5" t="s">
        <v>1</v>
      </c>
      <c r="B2" s="62" t="s">
        <v>2</v>
      </c>
      <c r="C2" s="63"/>
    </row>
    <row r="3" spans="1:3" x14ac:dyDescent="0.35">
      <c r="A3" s="5" t="s">
        <v>3</v>
      </c>
      <c r="B3" s="58" t="s">
        <v>4</v>
      </c>
      <c r="C3" s="59"/>
    </row>
    <row r="4" spans="1:3" ht="67" customHeight="1" x14ac:dyDescent="0.35">
      <c r="A4" s="5" t="s">
        <v>5</v>
      </c>
      <c r="B4" s="64" t="s">
        <v>6</v>
      </c>
      <c r="C4" s="59"/>
    </row>
    <row r="5" spans="1:3" ht="31.5" customHeight="1" x14ac:dyDescent="0.35">
      <c r="A5" s="5" t="s">
        <v>7</v>
      </c>
      <c r="B5" s="64" t="s">
        <v>176</v>
      </c>
      <c r="C5" s="59"/>
    </row>
    <row r="6" spans="1:3" x14ac:dyDescent="0.35">
      <c r="A6" s="5" t="s">
        <v>8</v>
      </c>
      <c r="B6" s="53" t="s">
        <v>9</v>
      </c>
      <c r="C6" s="53"/>
    </row>
    <row r="7" spans="1:3" x14ac:dyDescent="0.35">
      <c r="A7" s="27" t="s">
        <v>10</v>
      </c>
      <c r="B7" s="58" t="s">
        <v>11</v>
      </c>
      <c r="C7" s="59"/>
    </row>
    <row r="8" spans="1:3" ht="23.15" customHeight="1" x14ac:dyDescent="0.35">
      <c r="A8" s="28" t="s">
        <v>12</v>
      </c>
      <c r="B8" s="53" t="s">
        <v>13</v>
      </c>
      <c r="C8" s="53"/>
    </row>
    <row r="9" spans="1:3" x14ac:dyDescent="0.35">
      <c r="A9" s="28" t="s">
        <v>14</v>
      </c>
      <c r="B9" s="53">
        <v>344449</v>
      </c>
      <c r="C9" s="53"/>
    </row>
    <row r="10" spans="1:3" x14ac:dyDescent="0.35">
      <c r="A10" s="28" t="s">
        <v>15</v>
      </c>
      <c r="B10" s="51" t="s">
        <v>16</v>
      </c>
      <c r="C10" s="51"/>
    </row>
    <row r="11" spans="1:3" ht="30" customHeight="1" x14ac:dyDescent="0.35">
      <c r="A11" s="29" t="s">
        <v>17</v>
      </c>
      <c r="B11" s="51" t="s">
        <v>18</v>
      </c>
      <c r="C11" s="51"/>
    </row>
    <row r="12" spans="1:3" ht="30" customHeight="1" x14ac:dyDescent="0.35">
      <c r="A12" s="5" t="s">
        <v>19</v>
      </c>
      <c r="B12" s="52" t="s">
        <v>18</v>
      </c>
      <c r="C12" s="51"/>
    </row>
    <row r="13" spans="1:3" x14ac:dyDescent="0.35">
      <c r="A13" s="5" t="s">
        <v>20</v>
      </c>
      <c r="B13" s="53" t="s">
        <v>21</v>
      </c>
      <c r="C13" s="53"/>
    </row>
    <row r="14" spans="1:3" x14ac:dyDescent="0.35">
      <c r="A14" s="5" t="s">
        <v>22</v>
      </c>
      <c r="B14" s="54">
        <v>18408</v>
      </c>
      <c r="C14" s="53"/>
    </row>
    <row r="15" spans="1:3" x14ac:dyDescent="0.35">
      <c r="A15" s="5" t="s">
        <v>23</v>
      </c>
      <c r="B15" s="53" t="s">
        <v>24</v>
      </c>
      <c r="C15" s="53"/>
    </row>
    <row r="16" spans="1:3" x14ac:dyDescent="0.35">
      <c r="A16" s="5" t="s">
        <v>25</v>
      </c>
      <c r="B16" s="54">
        <v>42190</v>
      </c>
      <c r="C16" s="53"/>
    </row>
    <row r="17" spans="1:3" ht="15" customHeight="1" x14ac:dyDescent="0.35">
      <c r="A17" s="5" t="s">
        <v>26</v>
      </c>
      <c r="B17" s="51"/>
      <c r="C17" s="51"/>
    </row>
    <row r="18" spans="1:3" x14ac:dyDescent="0.35">
      <c r="A18" s="5" t="s">
        <v>27</v>
      </c>
      <c r="B18" s="51" t="s">
        <v>18</v>
      </c>
      <c r="C18" s="51"/>
    </row>
    <row r="19" spans="1:3" ht="18.75" customHeight="1" x14ac:dyDescent="0.35">
      <c r="A19" s="5" t="s">
        <v>28</v>
      </c>
      <c r="B19" s="60" t="s">
        <v>18</v>
      </c>
      <c r="C19" s="61"/>
    </row>
    <row r="20" spans="1:3" x14ac:dyDescent="0.35">
      <c r="A20" s="5" t="s">
        <v>29</v>
      </c>
      <c r="B20" s="53">
        <v>4</v>
      </c>
      <c r="C20" s="53"/>
    </row>
    <row r="21" spans="1:3" ht="17.25" customHeight="1" x14ac:dyDescent="0.35">
      <c r="A21" s="5" t="s">
        <v>30</v>
      </c>
      <c r="B21" s="51" t="s">
        <v>31</v>
      </c>
      <c r="C21" s="51"/>
    </row>
    <row r="22" spans="1:3" x14ac:dyDescent="0.35">
      <c r="A22" s="44" t="s">
        <v>32</v>
      </c>
      <c r="B22" s="49">
        <v>42190</v>
      </c>
      <c r="C22" s="50"/>
    </row>
    <row r="23" spans="1:3" x14ac:dyDescent="0.35">
      <c r="A23" s="28" t="s">
        <v>33</v>
      </c>
      <c r="B23" s="48" t="s">
        <v>34</v>
      </c>
      <c r="C23" s="46"/>
    </row>
    <row r="24" spans="1:3" x14ac:dyDescent="0.35">
      <c r="A24" s="28" t="s">
        <v>35</v>
      </c>
      <c r="B24" s="48" t="s">
        <v>34</v>
      </c>
      <c r="C24" s="46"/>
    </row>
    <row r="25" spans="1:3" x14ac:dyDescent="0.35">
      <c r="A25" s="65" t="s">
        <v>36</v>
      </c>
      <c r="B25" s="46" t="s">
        <v>171</v>
      </c>
      <c r="C25" s="47"/>
    </row>
    <row r="26" spans="1:3" x14ac:dyDescent="0.35">
      <c r="A26" s="65"/>
      <c r="B26" s="47"/>
      <c r="C26" s="47"/>
    </row>
    <row r="27" spans="1:3" ht="100.5" customHeight="1" x14ac:dyDescent="0.35">
      <c r="A27" s="65"/>
      <c r="B27" s="47"/>
      <c r="C27" s="47"/>
    </row>
    <row r="28" spans="1:3" x14ac:dyDescent="0.35">
      <c r="A28" s="28" t="s">
        <v>37</v>
      </c>
      <c r="B28" s="47" t="s">
        <v>38</v>
      </c>
      <c r="C28" s="47"/>
    </row>
    <row r="29" spans="1:3" x14ac:dyDescent="0.35">
      <c r="A29" s="28" t="s">
        <v>39</v>
      </c>
      <c r="B29" s="47">
        <v>80173491</v>
      </c>
      <c r="C29" s="47"/>
    </row>
    <row r="30" spans="1:3" x14ac:dyDescent="0.35">
      <c r="A30" s="28" t="s">
        <v>40</v>
      </c>
      <c r="B30" s="47" t="s">
        <v>41</v>
      </c>
      <c r="C30" s="47"/>
    </row>
    <row r="31" spans="1:3" x14ac:dyDescent="0.35">
      <c r="A31" s="28" t="s">
        <v>42</v>
      </c>
      <c r="B31" s="47" t="s">
        <v>18</v>
      </c>
      <c r="C31" s="47"/>
    </row>
    <row r="32" spans="1:3" x14ac:dyDescent="0.35">
      <c r="A32" s="28" t="s">
        <v>43</v>
      </c>
      <c r="B32" s="55">
        <v>45224</v>
      </c>
      <c r="C32" s="56"/>
    </row>
    <row r="33" spans="1:3" x14ac:dyDescent="0.35">
      <c r="A33" s="5" t="s">
        <v>44</v>
      </c>
      <c r="B33" s="54">
        <v>45223</v>
      </c>
      <c r="C33" s="54"/>
    </row>
    <row r="34" spans="1:3" ht="43.5" x14ac:dyDescent="0.35">
      <c r="A34" s="5" t="s">
        <v>45</v>
      </c>
      <c r="B34" s="54">
        <v>45257</v>
      </c>
      <c r="C34" s="53"/>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6" t="s">
        <v>46</v>
      </c>
      <c r="B1" s="66"/>
      <c r="C1" s="66"/>
    </row>
    <row r="2" spans="1:3" ht="15.75" customHeight="1" x14ac:dyDescent="0.35">
      <c r="A2" s="20" t="s">
        <v>47</v>
      </c>
      <c r="B2" s="67" t="s">
        <v>48</v>
      </c>
      <c r="C2" s="68"/>
    </row>
    <row r="3" spans="1:3" s="2" customFormat="1" x14ac:dyDescent="0.35">
      <c r="A3" s="5" t="s">
        <v>1</v>
      </c>
      <c r="B3" s="53" t="str">
        <f>'AUTOS  NOTA 322'!B2:C2</f>
        <v>11001-31-03-054-2023-00099-00</v>
      </c>
      <c r="C3" s="53"/>
    </row>
    <row r="4" spans="1:3" s="2" customFormat="1" x14ac:dyDescent="0.35">
      <c r="A4" s="5" t="s">
        <v>3</v>
      </c>
      <c r="B4" s="53" t="str">
        <f>'AUTOS  NOTA 322'!B3:C3</f>
        <v>JUZGADO 54 CIVIL DEL CIRCUITO DE BOGOTÁ</v>
      </c>
      <c r="C4" s="53"/>
    </row>
    <row r="5" spans="1:3" s="2" customFormat="1" x14ac:dyDescent="0.35">
      <c r="A5" s="5" t="s">
        <v>5</v>
      </c>
      <c r="B5" s="53" t="str">
        <f>'AUTOS  NOTA 322'!B4:C4</f>
        <v>KARL LAYONNERD FLORES OSORIO
CÉSAR AUGUSTO LÓPEZ BENAVIDES
ALLIANZ SEGUROS S.A.
AMBUSALUD RCP S.A.S.</v>
      </c>
      <c r="C5" s="53"/>
    </row>
    <row r="6" spans="1:3" s="2" customFormat="1" x14ac:dyDescent="0.35">
      <c r="A6" s="5" t="s">
        <v>7</v>
      </c>
      <c r="B6" s="53" t="str">
        <f>'AUTOS  NOTA 322'!B5:C5</f>
        <v>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v>
      </c>
      <c r="C6" s="53"/>
    </row>
    <row r="7" spans="1:3" s="2" customFormat="1" x14ac:dyDescent="0.35">
      <c r="A7" s="5" t="s">
        <v>8</v>
      </c>
      <c r="B7" s="53" t="str">
        <f>'AUTOS  NOTA 322'!B6:C6</f>
        <v>DEMANDA DIRECTA</v>
      </c>
      <c r="C7" s="53"/>
    </row>
    <row r="8" spans="1:3" s="2" customFormat="1" x14ac:dyDescent="0.35">
      <c r="A8" s="31" t="s">
        <v>49</v>
      </c>
      <c r="B8" s="53" t="str">
        <f>'AUTOS  NOTA 322'!B7:C8</f>
        <v>ALFREDO HERRERA</v>
      </c>
      <c r="C8" s="53"/>
    </row>
    <row r="9" spans="1:3" x14ac:dyDescent="0.35">
      <c r="A9" s="20" t="s">
        <v>50</v>
      </c>
      <c r="B9" s="53">
        <v>21419559</v>
      </c>
      <c r="C9" s="53"/>
    </row>
    <row r="10" spans="1:3" x14ac:dyDescent="0.35">
      <c r="A10" s="20" t="s">
        <v>51</v>
      </c>
      <c r="B10" s="53" t="s">
        <v>11</v>
      </c>
      <c r="C10" s="53"/>
    </row>
    <row r="11" spans="1:3" x14ac:dyDescent="0.35">
      <c r="A11" s="20" t="s">
        <v>52</v>
      </c>
      <c r="B11" s="81">
        <v>4000000000</v>
      </c>
      <c r="C11" s="82"/>
    </row>
    <row r="12" spans="1:3" x14ac:dyDescent="0.35">
      <c r="A12" s="20" t="s">
        <v>53</v>
      </c>
      <c r="B12" s="81">
        <v>0</v>
      </c>
      <c r="C12" s="82"/>
    </row>
    <row r="13" spans="1:3" x14ac:dyDescent="0.35">
      <c r="A13" s="20" t="s">
        <v>54</v>
      </c>
      <c r="B13" s="58"/>
      <c r="C13" s="59"/>
    </row>
    <row r="14" spans="1:3" x14ac:dyDescent="0.35">
      <c r="A14" s="20" t="s">
        <v>55</v>
      </c>
      <c r="B14" s="51" t="s">
        <v>56</v>
      </c>
      <c r="C14" s="53"/>
    </row>
    <row r="15" spans="1:3" x14ac:dyDescent="0.35">
      <c r="A15" s="20" t="s">
        <v>57</v>
      </c>
      <c r="B15" s="53" t="s">
        <v>58</v>
      </c>
      <c r="C15" s="53"/>
    </row>
    <row r="16" spans="1:3" x14ac:dyDescent="0.35">
      <c r="A16" s="20" t="s">
        <v>59</v>
      </c>
      <c r="B16" s="53" t="s">
        <v>58</v>
      </c>
      <c r="C16" s="53"/>
    </row>
    <row r="17" spans="1:3" x14ac:dyDescent="0.35">
      <c r="A17" s="83" t="s">
        <v>60</v>
      </c>
      <c r="B17" s="53"/>
      <c r="C17" s="53"/>
    </row>
    <row r="18" spans="1:3" x14ac:dyDescent="0.35">
      <c r="A18" s="84"/>
      <c r="B18" s="10" t="s">
        <v>61</v>
      </c>
      <c r="C18" s="10" t="s">
        <v>62</v>
      </c>
    </row>
    <row r="19" spans="1:3" x14ac:dyDescent="0.35">
      <c r="A19" s="84"/>
      <c r="B19" s="6" t="s">
        <v>63</v>
      </c>
      <c r="C19" s="6"/>
    </row>
    <row r="20" spans="1:3" x14ac:dyDescent="0.35">
      <c r="A20" s="84"/>
      <c r="B20" s="6"/>
      <c r="C20" s="6"/>
    </row>
    <row r="21" spans="1:3" x14ac:dyDescent="0.35">
      <c r="A21" s="85"/>
      <c r="B21" s="6"/>
      <c r="C21" s="6"/>
    </row>
    <row r="22" spans="1:3" x14ac:dyDescent="0.35">
      <c r="A22" s="20" t="s">
        <v>64</v>
      </c>
      <c r="B22" s="53"/>
      <c r="C22" s="53"/>
    </row>
    <row r="23" spans="1:3" x14ac:dyDescent="0.35">
      <c r="A23" s="20" t="s">
        <v>65</v>
      </c>
      <c r="B23" s="67"/>
      <c r="C23" s="68"/>
    </row>
    <row r="24" spans="1:3" x14ac:dyDescent="0.35">
      <c r="A24" s="20" t="s">
        <v>66</v>
      </c>
      <c r="B24" s="53" t="s">
        <v>67</v>
      </c>
      <c r="C24" s="53"/>
    </row>
    <row r="25" spans="1:3" x14ac:dyDescent="0.35">
      <c r="A25" s="20" t="s">
        <v>68</v>
      </c>
      <c r="B25" s="53"/>
      <c r="C25" s="53"/>
    </row>
    <row r="26" spans="1:3" x14ac:dyDescent="0.35">
      <c r="A26" s="20" t="s">
        <v>69</v>
      </c>
      <c r="B26" s="53"/>
      <c r="C26" s="53"/>
    </row>
    <row r="27" spans="1:3" x14ac:dyDescent="0.35">
      <c r="A27" s="19" t="s">
        <v>70</v>
      </c>
      <c r="B27" s="53"/>
      <c r="C27" s="53"/>
    </row>
    <row r="28" spans="1:3" x14ac:dyDescent="0.35">
      <c r="A28" s="69" t="s">
        <v>71</v>
      </c>
      <c r="B28" s="69"/>
      <c r="C28" s="69"/>
    </row>
    <row r="29" spans="1:3" x14ac:dyDescent="0.35">
      <c r="A29" s="79" t="s">
        <v>72</v>
      </c>
      <c r="B29" s="80"/>
      <c r="C29" s="11"/>
    </row>
    <row r="30" spans="1:3" x14ac:dyDescent="0.35">
      <c r="A30" s="79" t="s">
        <v>73</v>
      </c>
      <c r="B30" s="80"/>
      <c r="C30" s="11"/>
    </row>
    <row r="31" spans="1:3" x14ac:dyDescent="0.35">
      <c r="A31" s="79" t="s">
        <v>74</v>
      </c>
      <c r="B31" s="80"/>
      <c r="C31" s="12"/>
    </row>
    <row r="32" spans="1:3" x14ac:dyDescent="0.35">
      <c r="A32" s="79" t="s">
        <v>75</v>
      </c>
      <c r="B32" s="80"/>
      <c r="C32" s="11" t="s">
        <v>76</v>
      </c>
    </row>
    <row r="33" spans="1:3" x14ac:dyDescent="0.35">
      <c r="A33" s="79" t="s">
        <v>77</v>
      </c>
      <c r="B33" s="80"/>
      <c r="C33" s="11"/>
    </row>
    <row r="34" spans="1:3" x14ac:dyDescent="0.35">
      <c r="A34" s="79" t="s">
        <v>78</v>
      </c>
      <c r="B34" s="80"/>
      <c r="C34" s="13"/>
    </row>
    <row r="35" spans="1:3" x14ac:dyDescent="0.35">
      <c r="A35" s="70" t="s">
        <v>79</v>
      </c>
      <c r="B35" s="71"/>
      <c r="C35" s="14"/>
    </row>
    <row r="36" spans="1:3" x14ac:dyDescent="0.35">
      <c r="A36" s="70" t="s">
        <v>80</v>
      </c>
      <c r="B36" s="71"/>
      <c r="C36" s="15"/>
    </row>
    <row r="37" spans="1:3" x14ac:dyDescent="0.35">
      <c r="A37" s="72" t="s">
        <v>81</v>
      </c>
      <c r="B37" s="73"/>
      <c r="C37" s="15"/>
    </row>
    <row r="38" spans="1:3" x14ac:dyDescent="0.35">
      <c r="A38" s="74"/>
      <c r="B38" s="75"/>
      <c r="C38" s="15"/>
    </row>
    <row r="39" spans="1:3" x14ac:dyDescent="0.35">
      <c r="A39" s="76"/>
      <c r="B39" s="77"/>
      <c r="C39" s="15"/>
    </row>
    <row r="40" spans="1:3" x14ac:dyDescent="0.35">
      <c r="A40" s="78" t="s">
        <v>82</v>
      </c>
      <c r="B40" s="78"/>
      <c r="C40" s="78"/>
    </row>
    <row r="41" spans="1:3" x14ac:dyDescent="0.35">
      <c r="A41" s="17" t="s">
        <v>83</v>
      </c>
      <c r="B41" s="18"/>
      <c r="C41" s="15"/>
    </row>
    <row r="42" spans="1:3" x14ac:dyDescent="0.35">
      <c r="A42" s="70" t="s">
        <v>84</v>
      </c>
      <c r="B42" s="71"/>
      <c r="C42" s="15"/>
    </row>
    <row r="43" spans="1:3" x14ac:dyDescent="0.35">
      <c r="A43" s="70" t="s">
        <v>85</v>
      </c>
      <c r="B43" s="71"/>
      <c r="C43" s="15"/>
    </row>
    <row r="44" spans="1:3" x14ac:dyDescent="0.35">
      <c r="A44" s="17" t="s">
        <v>86</v>
      </c>
      <c r="B44" s="18"/>
      <c r="C44" s="15"/>
    </row>
    <row r="45" spans="1:3" x14ac:dyDescent="0.35">
      <c r="A45" s="17" t="s">
        <v>87</v>
      </c>
      <c r="B45" s="18"/>
      <c r="C45" s="15"/>
    </row>
    <row r="46" spans="1:3" x14ac:dyDescent="0.35">
      <c r="A46" s="70" t="s">
        <v>88</v>
      </c>
      <c r="B46" s="71"/>
      <c r="C46" s="15"/>
    </row>
    <row r="47" spans="1:3" x14ac:dyDescent="0.35">
      <c r="A47" s="17" t="s">
        <v>89</v>
      </c>
      <c r="B47" s="16"/>
      <c r="C47" s="15"/>
    </row>
    <row r="48" spans="1:3" x14ac:dyDescent="0.35">
      <c r="A48" s="70" t="s">
        <v>90</v>
      </c>
      <c r="B48" s="71"/>
      <c r="C48" s="15"/>
    </row>
    <row r="49" spans="1:3" x14ac:dyDescent="0.35">
      <c r="A49" s="70" t="s">
        <v>91</v>
      </c>
      <c r="B49" s="71"/>
      <c r="C49" s="15"/>
    </row>
    <row r="50" spans="1:3" x14ac:dyDescent="0.35">
      <c r="A50" s="70" t="s">
        <v>81</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2" zoomScale="110" zoomScaleNormal="110"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6" t="s">
        <v>92</v>
      </c>
      <c r="B1" s="66"/>
      <c r="C1" s="66"/>
    </row>
    <row r="2" spans="1:9" ht="15" customHeight="1" x14ac:dyDescent="0.35">
      <c r="A2" s="35" t="s">
        <v>47</v>
      </c>
      <c r="B2" s="90" t="str">
        <f>'AUTOS NOTA 321'!B2:C2</f>
        <v>SINIESTRO 37176298   LEGIS  APJ32079</v>
      </c>
      <c r="C2" s="91"/>
    </row>
    <row r="3" spans="1:9" x14ac:dyDescent="0.35">
      <c r="A3" s="36" t="s">
        <v>1</v>
      </c>
      <c r="B3" s="94" t="str">
        <f>'AUTOS  NOTA 322'!B2:C2</f>
        <v>11001-31-03-054-2023-00099-00</v>
      </c>
      <c r="C3" s="94"/>
    </row>
    <row r="4" spans="1:9" x14ac:dyDescent="0.35">
      <c r="A4" s="36" t="s">
        <v>3</v>
      </c>
      <c r="B4" s="94" t="str">
        <f>'AUTOS  NOTA 322'!B3:C3</f>
        <v>JUZGADO 54 CIVIL DEL CIRCUITO DE BOGOTÁ</v>
      </c>
      <c r="C4" s="94"/>
    </row>
    <row r="5" spans="1:9" x14ac:dyDescent="0.35">
      <c r="A5" s="36" t="s">
        <v>5</v>
      </c>
      <c r="B5" s="94" t="str">
        <f>'AUTOS  NOTA 322'!B4:C4</f>
        <v>KARL LAYONNERD FLORES OSORIO
CÉSAR AUGUSTO LÓPEZ BENAVIDES
ALLIANZ SEGUROS S.A.
AMBUSALUD RCP S.A.S.</v>
      </c>
      <c r="C5" s="94"/>
    </row>
    <row r="6" spans="1:9" ht="15" customHeight="1" x14ac:dyDescent="0.35">
      <c r="A6" s="36" t="s">
        <v>7</v>
      </c>
      <c r="B6" s="94" t="str">
        <f>'AUTOS  NOTA 322'!B5:C5</f>
        <v>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v>
      </c>
      <c r="C6" s="94"/>
    </row>
    <row r="7" spans="1:9" x14ac:dyDescent="0.35">
      <c r="A7" s="36" t="s">
        <v>8</v>
      </c>
      <c r="B7" s="94" t="str">
        <f>'AUTOS  NOTA 322'!B6:C6</f>
        <v>DEMANDA DIRECTA</v>
      </c>
      <c r="C7" s="94"/>
    </row>
    <row r="8" spans="1:9" x14ac:dyDescent="0.35">
      <c r="A8" s="38" t="s">
        <v>49</v>
      </c>
      <c r="B8" s="94" t="str">
        <f>'AUTOS  NOTA 322'!B7:C8</f>
        <v>ALFREDO HERRERA</v>
      </c>
      <c r="C8" s="94"/>
    </row>
    <row r="9" spans="1:9" ht="29" x14ac:dyDescent="0.35">
      <c r="A9" s="36" t="s">
        <v>93</v>
      </c>
      <c r="B9" s="88">
        <f>SUM(C11,C12,C14,C15,C17)</f>
        <v>1074070953</v>
      </c>
      <c r="C9" s="89"/>
    </row>
    <row r="10" spans="1:9" x14ac:dyDescent="0.35">
      <c r="A10" s="95" t="s">
        <v>94</v>
      </c>
      <c r="B10" s="92" t="s">
        <v>95</v>
      </c>
      <c r="C10" s="93"/>
    </row>
    <row r="11" spans="1:9" x14ac:dyDescent="0.35">
      <c r="A11" s="95"/>
      <c r="B11" s="37" t="s">
        <v>96</v>
      </c>
      <c r="C11" s="32">
        <v>54070953</v>
      </c>
    </row>
    <row r="12" spans="1:9" x14ac:dyDescent="0.35">
      <c r="A12" s="95"/>
      <c r="B12" s="37" t="s">
        <v>97</v>
      </c>
      <c r="C12" s="32"/>
    </row>
    <row r="13" spans="1:9" x14ac:dyDescent="0.35">
      <c r="A13" s="95"/>
      <c r="B13" s="92"/>
      <c r="C13" s="93"/>
    </row>
    <row r="14" spans="1:9" x14ac:dyDescent="0.35">
      <c r="A14" s="95"/>
      <c r="B14" s="37" t="s">
        <v>98</v>
      </c>
      <c r="C14" s="40">
        <v>720000000</v>
      </c>
    </row>
    <row r="15" spans="1:9" x14ac:dyDescent="0.35">
      <c r="A15" s="95"/>
      <c r="B15" s="37" t="s">
        <v>99</v>
      </c>
      <c r="C15" s="40">
        <v>300000000</v>
      </c>
      <c r="E15" t="s">
        <v>100</v>
      </c>
      <c r="F15" s="22">
        <v>0.7</v>
      </c>
    </row>
    <row r="16" spans="1:9" x14ac:dyDescent="0.35">
      <c r="A16" s="95"/>
      <c r="B16" s="92" t="s">
        <v>101</v>
      </c>
      <c r="C16" s="93"/>
      <c r="E16" t="s">
        <v>102</v>
      </c>
      <c r="F16" s="23">
        <v>0.3</v>
      </c>
      <c r="I16" s="25"/>
    </row>
    <row r="17" spans="1:9" x14ac:dyDescent="0.35">
      <c r="A17" s="95"/>
      <c r="B17" s="37"/>
      <c r="C17" s="41"/>
      <c r="F17" s="26"/>
      <c r="I17" s="25"/>
    </row>
    <row r="18" spans="1:9" ht="23.25" customHeight="1" x14ac:dyDescent="0.35">
      <c r="A18" s="39" t="s">
        <v>103</v>
      </c>
      <c r="B18" s="90" t="s">
        <v>139</v>
      </c>
      <c r="C18" s="91"/>
    </row>
    <row r="19" spans="1:9" ht="58" x14ac:dyDescent="0.35">
      <c r="A19" s="36" t="s">
        <v>104</v>
      </c>
      <c r="B19" s="102" t="s">
        <v>174</v>
      </c>
      <c r="C19" s="103"/>
    </row>
    <row r="20" spans="1:9" ht="15" customHeight="1" x14ac:dyDescent="0.35">
      <c r="A20" s="21" t="s">
        <v>105</v>
      </c>
      <c r="B20" s="99">
        <f>((C22+C23+C25+C26+C30+C28+C32+C34+C29+C33)-C37)*C36*C38</f>
        <v>854070953</v>
      </c>
      <c r="C20" s="99"/>
    </row>
    <row r="21" spans="1:9" x14ac:dyDescent="0.35">
      <c r="A21" s="7" t="s">
        <v>106</v>
      </c>
      <c r="B21" s="104" t="s">
        <v>95</v>
      </c>
      <c r="C21" s="105"/>
    </row>
    <row r="22" spans="1:9" x14ac:dyDescent="0.35">
      <c r="A22" s="86"/>
      <c r="B22" s="37" t="s">
        <v>96</v>
      </c>
      <c r="C22" s="32">
        <v>54070953</v>
      </c>
    </row>
    <row r="23" spans="1:9" x14ac:dyDescent="0.35">
      <c r="A23" s="87"/>
      <c r="B23" s="37" t="s">
        <v>97</v>
      </c>
      <c r="C23" s="32">
        <v>0</v>
      </c>
    </row>
    <row r="24" spans="1:9" x14ac:dyDescent="0.35">
      <c r="A24" s="87"/>
      <c r="B24" s="92" t="s">
        <v>107</v>
      </c>
      <c r="C24" s="93"/>
    </row>
    <row r="25" spans="1:9" x14ac:dyDescent="0.35">
      <c r="A25" s="87"/>
      <c r="B25" s="37" t="s">
        <v>98</v>
      </c>
      <c r="C25" s="32">
        <v>600000000</v>
      </c>
    </row>
    <row r="26" spans="1:9" ht="29.15" customHeight="1" x14ac:dyDescent="0.35">
      <c r="A26" s="87"/>
      <c r="B26" s="37" t="s">
        <v>108</v>
      </c>
      <c r="C26" s="32">
        <v>200000000</v>
      </c>
    </row>
    <row r="27" spans="1:9" x14ac:dyDescent="0.35">
      <c r="A27" s="87"/>
      <c r="B27" s="92" t="s">
        <v>109</v>
      </c>
      <c r="C27" s="93"/>
    </row>
    <row r="28" spans="1:9" x14ac:dyDescent="0.35">
      <c r="A28" s="87"/>
      <c r="B28" s="37" t="s">
        <v>110</v>
      </c>
      <c r="C28" s="32">
        <v>0</v>
      </c>
    </row>
    <row r="29" spans="1:9" x14ac:dyDescent="0.35">
      <c r="A29" s="87"/>
      <c r="B29" s="37" t="s">
        <v>96</v>
      </c>
      <c r="C29" s="32">
        <v>0</v>
      </c>
    </row>
    <row r="30" spans="1:9" x14ac:dyDescent="0.35">
      <c r="A30" s="87"/>
      <c r="B30" s="37" t="s">
        <v>97</v>
      </c>
      <c r="C30" s="32">
        <v>0</v>
      </c>
    </row>
    <row r="31" spans="1:9" x14ac:dyDescent="0.35">
      <c r="A31" s="87"/>
      <c r="B31" s="92" t="s">
        <v>111</v>
      </c>
      <c r="C31" s="93"/>
    </row>
    <row r="32" spans="1:9" x14ac:dyDescent="0.35">
      <c r="A32" s="87"/>
      <c r="B32" s="37"/>
      <c r="C32" s="32"/>
    </row>
    <row r="33" spans="1:3" x14ac:dyDescent="0.35">
      <c r="A33" s="87"/>
      <c r="B33" s="37" t="s">
        <v>96</v>
      </c>
      <c r="C33" s="32">
        <v>0</v>
      </c>
    </row>
    <row r="34" spans="1:3" x14ac:dyDescent="0.35">
      <c r="A34" s="87"/>
      <c r="B34" s="37" t="s">
        <v>97</v>
      </c>
      <c r="C34" s="32">
        <v>0</v>
      </c>
    </row>
    <row r="35" spans="1:3" x14ac:dyDescent="0.35">
      <c r="A35" s="87"/>
      <c r="B35" s="92" t="s">
        <v>112</v>
      </c>
      <c r="C35" s="93"/>
    </row>
    <row r="36" spans="1:3" x14ac:dyDescent="0.35">
      <c r="A36" s="87"/>
      <c r="B36" s="37" t="s">
        <v>113</v>
      </c>
      <c r="C36" s="33">
        <v>1</v>
      </c>
    </row>
    <row r="37" spans="1:3" x14ac:dyDescent="0.35">
      <c r="A37" s="87"/>
      <c r="B37" s="37" t="s">
        <v>53</v>
      </c>
      <c r="C37" s="34">
        <v>0</v>
      </c>
    </row>
    <row r="38" spans="1:3" x14ac:dyDescent="0.35">
      <c r="A38" s="87"/>
      <c r="B38" s="37" t="s">
        <v>114</v>
      </c>
      <c r="C38" s="33">
        <v>1</v>
      </c>
    </row>
    <row r="39" spans="1:3" x14ac:dyDescent="0.35">
      <c r="A39" s="24" t="s">
        <v>115</v>
      </c>
      <c r="B39" s="99">
        <f>IFERROR(B20*(VLOOKUP(B18,E15:F17,2,0)),16666)</f>
        <v>16666</v>
      </c>
      <c r="C39" s="99"/>
    </row>
    <row r="40" spans="1:3" ht="93" customHeight="1" x14ac:dyDescent="0.35">
      <c r="A40" s="36" t="s">
        <v>116</v>
      </c>
      <c r="B40" s="100" t="s">
        <v>175</v>
      </c>
      <c r="C40" s="101"/>
    </row>
    <row r="41" spans="1:3" ht="211.5" customHeight="1" x14ac:dyDescent="0.35">
      <c r="A41" s="36" t="s">
        <v>117</v>
      </c>
      <c r="B41" s="97" t="s">
        <v>173</v>
      </c>
      <c r="C41" s="98"/>
    </row>
    <row r="42" spans="1:3" ht="26.15" customHeight="1" x14ac:dyDescent="0.35">
      <c r="A42" s="43" t="s">
        <v>118</v>
      </c>
      <c r="B42" s="43"/>
      <c r="C42" s="43"/>
    </row>
    <row r="43" spans="1:3" x14ac:dyDescent="0.35">
      <c r="A43" s="42" t="s">
        <v>119</v>
      </c>
      <c r="B43" s="96" t="s">
        <v>58</v>
      </c>
      <c r="C43" s="96"/>
    </row>
    <row r="44" spans="1:3" ht="41.15" customHeight="1" x14ac:dyDescent="0.35">
      <c r="A44" s="42" t="s">
        <v>120</v>
      </c>
      <c r="B44" s="96" t="s">
        <v>172</v>
      </c>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6" t="s">
        <v>121</v>
      </c>
      <c r="B1" s="66"/>
      <c r="C1" s="66"/>
    </row>
    <row r="2" spans="1:3" x14ac:dyDescent="0.35">
      <c r="A2" s="20" t="s">
        <v>47</v>
      </c>
      <c r="B2" s="67" t="s">
        <v>177</v>
      </c>
      <c r="C2" s="68"/>
    </row>
    <row r="3" spans="1:3" x14ac:dyDescent="0.35">
      <c r="A3" s="5" t="s">
        <v>1</v>
      </c>
      <c r="B3" s="53" t="str">
        <f>'AUTOS  NOTA 322'!B2:C2</f>
        <v>11001-31-03-054-2023-00099-00</v>
      </c>
      <c r="C3" s="53"/>
    </row>
    <row r="4" spans="1:3" x14ac:dyDescent="0.35">
      <c r="A4" s="5" t="s">
        <v>3</v>
      </c>
      <c r="B4" s="53" t="str">
        <f>'AUTOS  NOTA 322'!B3:C3</f>
        <v>JUZGADO 54 CIVIL DEL CIRCUITO DE BOGOTÁ</v>
      </c>
      <c r="C4" s="53"/>
    </row>
    <row r="5" spans="1:3" x14ac:dyDescent="0.35">
      <c r="A5" s="5" t="s">
        <v>5</v>
      </c>
      <c r="B5" s="53" t="str">
        <f>'AUTOS  NOTA 322'!B4:C4</f>
        <v>KARL LAYONNERD FLORES OSORIO
CÉSAR AUGUSTO LÓPEZ BENAVIDES
ALLIANZ SEGUROS S.A.
AMBUSALUD RCP S.A.S.</v>
      </c>
      <c r="C5" s="53"/>
    </row>
    <row r="6" spans="1:3" ht="15" customHeight="1" x14ac:dyDescent="0.35">
      <c r="A6" s="5" t="s">
        <v>7</v>
      </c>
      <c r="B6" s="53" t="str">
        <f>'AUTOS  NOTA 322'!B5:C5</f>
        <v>MARLENY TRIANA CASTIBLANCO (compañera permanente - 25/MAY/1965)
WENDY LIZED HERRERA TRIANA (hija menor de edad - 08/OCT/2007)
KEYNER STIVEN HERRERA TRIANA (hijo menor de edad - 13/SEP/2005)
ANYIE PAOLA HERRERA TRIANA (hija - 02/JUL/1999) 
JEIDY YULIE HERRERA TRIANA (hija - 15/JUN/1996)
DUVAN FELIPE HERRERA TRIANA (hijo - 28/FEB/2002)
YEISON ANDRÉS HERRERA TRIANA (hijo - 08/FEB/1998)
JUAN CARLOS HERRERA LARA (hijo - 10/ABR/1986)
MARIA RAQUEL HERRERA LARA (hija - 03/MAY/1980)
MILTON HERRERA LARA (hijo - 01/AGO/1973)</v>
      </c>
      <c r="C6" s="53"/>
    </row>
    <row r="7" spans="1:3" ht="15" customHeight="1" x14ac:dyDescent="0.35">
      <c r="A7" s="5" t="s">
        <v>8</v>
      </c>
      <c r="B7" s="53" t="str">
        <f>'AUTOS  NOTA 322'!B6:C6</f>
        <v>DEMANDA DIRECTA</v>
      </c>
      <c r="C7" s="53"/>
    </row>
    <row r="8" spans="1:3" ht="15" customHeight="1" x14ac:dyDescent="0.35">
      <c r="A8" s="31" t="s">
        <v>49</v>
      </c>
      <c r="B8" s="53" t="str">
        <f>'AUTOS  NOTA 322'!B7:C8</f>
        <v>ALFREDO HERRERA</v>
      </c>
      <c r="C8" s="53"/>
    </row>
    <row r="9" spans="1:3" ht="19" customHeight="1" x14ac:dyDescent="0.35">
      <c r="A9" s="5" t="s">
        <v>122</v>
      </c>
      <c r="B9" s="53" t="s">
        <v>139</v>
      </c>
      <c r="C9" s="53"/>
    </row>
    <row r="10" spans="1:3" x14ac:dyDescent="0.35">
      <c r="A10" s="7" t="s">
        <v>106</v>
      </c>
      <c r="B10" s="108">
        <f>'AUTOS NOTA 324'!B20:C20</f>
        <v>854070953</v>
      </c>
      <c r="C10" s="108"/>
    </row>
    <row r="11" spans="1:3" x14ac:dyDescent="0.35">
      <c r="A11" s="7" t="s">
        <v>123</v>
      </c>
      <c r="B11" s="109">
        <f>'AUTOS NOTA 324'!B39:C39</f>
        <v>16666</v>
      </c>
      <c r="C11" s="53"/>
    </row>
    <row r="12" spans="1:3" ht="71.150000000000006" customHeight="1" x14ac:dyDescent="0.35">
      <c r="A12" s="7" t="s">
        <v>124</v>
      </c>
      <c r="B12" s="106" t="s">
        <v>174</v>
      </c>
      <c r="C12" s="107"/>
    </row>
    <row r="13" spans="1:3" ht="43.5" x14ac:dyDescent="0.35">
      <c r="A13" s="5" t="s">
        <v>125</v>
      </c>
      <c r="B13" s="53" t="s">
        <v>58</v>
      </c>
      <c r="C13" s="53"/>
    </row>
    <row r="14" spans="1:3" ht="43.5" x14ac:dyDescent="0.35">
      <c r="A14" s="5" t="s">
        <v>126</v>
      </c>
      <c r="B14" s="53" t="s">
        <v>58</v>
      </c>
      <c r="C14" s="53"/>
    </row>
    <row r="15" spans="1:3" x14ac:dyDescent="0.35">
      <c r="A15" s="5" t="s">
        <v>127</v>
      </c>
      <c r="B15" s="6" t="s">
        <v>58</v>
      </c>
      <c r="C15" s="6"/>
    </row>
    <row r="16" spans="1:3" x14ac:dyDescent="0.35">
      <c r="A16" s="7" t="s">
        <v>128</v>
      </c>
      <c r="B16" s="53" t="s">
        <v>58</v>
      </c>
      <c r="C16" s="53"/>
    </row>
    <row r="17" spans="1:3" x14ac:dyDescent="0.35">
      <c r="A17" s="6" t="s">
        <v>129</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669-2645-49C6-AD56-1528BBD1A27A}">
  <dimension ref="A1:H24"/>
  <sheetViews>
    <sheetView tabSelected="1" topLeftCell="A9"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4" t="s">
        <v>178</v>
      </c>
      <c r="B1" s="114"/>
      <c r="C1" s="114"/>
    </row>
    <row r="2" spans="1:3" x14ac:dyDescent="0.35">
      <c r="A2" s="45" t="s">
        <v>47</v>
      </c>
      <c r="B2" s="67" t="s">
        <v>183</v>
      </c>
      <c r="C2" s="68"/>
    </row>
    <row r="3" spans="1:3" x14ac:dyDescent="0.35">
      <c r="A3" s="5" t="s">
        <v>1</v>
      </c>
      <c r="B3" s="62" t="s">
        <v>2</v>
      </c>
      <c r="C3" s="63"/>
    </row>
    <row r="4" spans="1:3" x14ac:dyDescent="0.35">
      <c r="A4" s="5" t="s">
        <v>3</v>
      </c>
      <c r="B4" s="58" t="s">
        <v>4</v>
      </c>
      <c r="C4" s="59"/>
    </row>
    <row r="5" spans="1:3" ht="15" customHeight="1" x14ac:dyDescent="0.35">
      <c r="A5" s="5" t="s">
        <v>5</v>
      </c>
      <c r="B5" s="64" t="s">
        <v>6</v>
      </c>
      <c r="C5" s="59"/>
    </row>
    <row r="6" spans="1:3" ht="15" customHeight="1" x14ac:dyDescent="0.35">
      <c r="A6" s="5" t="s">
        <v>7</v>
      </c>
      <c r="B6" s="64" t="s">
        <v>176</v>
      </c>
      <c r="C6" s="59"/>
    </row>
    <row r="7" spans="1:3" x14ac:dyDescent="0.35">
      <c r="A7" s="5" t="s">
        <v>8</v>
      </c>
      <c r="B7" s="53" t="s">
        <v>9</v>
      </c>
      <c r="C7" s="53"/>
    </row>
    <row r="8" spans="1:3" x14ac:dyDescent="0.35">
      <c r="A8" s="5" t="s">
        <v>122</v>
      </c>
      <c r="B8" s="53" t="s">
        <v>184</v>
      </c>
      <c r="C8" s="53"/>
    </row>
    <row r="9" spans="1:3" x14ac:dyDescent="0.35">
      <c r="A9" s="7" t="s">
        <v>106</v>
      </c>
      <c r="B9" s="110">
        <v>854070953</v>
      </c>
      <c r="C9" s="108"/>
    </row>
    <row r="10" spans="1:3" x14ac:dyDescent="0.35">
      <c r="A10" s="5" t="s">
        <v>179</v>
      </c>
      <c r="B10" s="111">
        <v>0</v>
      </c>
      <c r="C10" s="112"/>
    </row>
    <row r="11" spans="1:3" ht="50.25" customHeight="1" x14ac:dyDescent="0.35">
      <c r="A11" s="5" t="s">
        <v>180</v>
      </c>
      <c r="B11" s="51" t="s">
        <v>185</v>
      </c>
      <c r="C11" s="53"/>
    </row>
    <row r="12" spans="1:3" x14ac:dyDescent="0.35">
      <c r="A12" s="5" t="s">
        <v>181</v>
      </c>
      <c r="B12" s="113">
        <v>0</v>
      </c>
      <c r="C12" s="113"/>
    </row>
    <row r="13" spans="1:3" x14ac:dyDescent="0.35">
      <c r="A13" s="5" t="s">
        <v>182</v>
      </c>
      <c r="B13" s="53" t="s">
        <v>186</v>
      </c>
      <c r="C13" s="53"/>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9F79CE-D48A-4C21-82AD-247C708B70A6}">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54</v>
      </c>
      <c r="B1" t="s">
        <v>58</v>
      </c>
      <c r="C1" s="9" t="s">
        <v>60</v>
      </c>
      <c r="D1" s="9" t="s">
        <v>130</v>
      </c>
      <c r="E1" s="3" t="s">
        <v>66</v>
      </c>
      <c r="F1" s="2" t="s">
        <v>100</v>
      </c>
      <c r="G1" s="4">
        <v>0</v>
      </c>
      <c r="H1" t="s">
        <v>26</v>
      </c>
      <c r="I1" t="s">
        <v>131</v>
      </c>
      <c r="K1" t="s">
        <v>132</v>
      </c>
      <c r="L1" s="30" t="s">
        <v>133</v>
      </c>
      <c r="M1" t="s">
        <v>134</v>
      </c>
      <c r="N1" t="s">
        <v>100</v>
      </c>
      <c r="O1" t="s">
        <v>135</v>
      </c>
    </row>
    <row r="2" spans="1:15" x14ac:dyDescent="0.35">
      <c r="A2" t="s">
        <v>134</v>
      </c>
      <c r="B2" t="s">
        <v>136</v>
      </c>
      <c r="C2" t="s">
        <v>137</v>
      </c>
      <c r="D2" s="2" t="s">
        <v>138</v>
      </c>
      <c r="E2" s="1" t="s">
        <v>67</v>
      </c>
      <c r="F2" s="2" t="s">
        <v>139</v>
      </c>
      <c r="G2" s="4">
        <v>0.7</v>
      </c>
      <c r="H2" t="s">
        <v>140</v>
      </c>
      <c r="I2" t="s">
        <v>141</v>
      </c>
      <c r="K2" t="s">
        <v>9</v>
      </c>
      <c r="L2" s="30" t="s">
        <v>11</v>
      </c>
      <c r="M2" t="s">
        <v>142</v>
      </c>
      <c r="N2" t="s">
        <v>102</v>
      </c>
      <c r="O2" t="s">
        <v>136</v>
      </c>
    </row>
    <row r="3" spans="1:15" x14ac:dyDescent="0.35">
      <c r="A3" t="s">
        <v>142</v>
      </c>
      <c r="C3" t="s">
        <v>143</v>
      </c>
      <c r="D3" s="2" t="s">
        <v>144</v>
      </c>
      <c r="E3" s="1" t="s">
        <v>145</v>
      </c>
      <c r="F3" s="2" t="s">
        <v>102</v>
      </c>
      <c r="G3" s="4">
        <v>0.3</v>
      </c>
      <c r="H3" t="s">
        <v>146</v>
      </c>
      <c r="I3" t="s">
        <v>147</v>
      </c>
      <c r="L3" s="30" t="s">
        <v>148</v>
      </c>
      <c r="M3" t="s">
        <v>149</v>
      </c>
      <c r="N3" t="s">
        <v>139</v>
      </c>
    </row>
    <row r="4" spans="1:15" x14ac:dyDescent="0.35">
      <c r="A4" t="s">
        <v>149</v>
      </c>
      <c r="C4" t="s">
        <v>150</v>
      </c>
      <c r="E4" s="1" t="s">
        <v>151</v>
      </c>
      <c r="H4" t="s">
        <v>152</v>
      </c>
      <c r="I4" t="s">
        <v>153</v>
      </c>
      <c r="L4" t="s">
        <v>154</v>
      </c>
    </row>
    <row r="5" spans="1:15" x14ac:dyDescent="0.35">
      <c r="A5" t="s">
        <v>155</v>
      </c>
      <c r="E5" s="1" t="s">
        <v>156</v>
      </c>
      <c r="H5" t="s">
        <v>157</v>
      </c>
      <c r="I5" t="s">
        <v>31</v>
      </c>
      <c r="L5" s="30" t="s">
        <v>158</v>
      </c>
    </row>
    <row r="6" spans="1:15" x14ac:dyDescent="0.35">
      <c r="E6" s="1" t="s">
        <v>159</v>
      </c>
      <c r="I6" t="s">
        <v>160</v>
      </c>
      <c r="L6" s="30" t="s">
        <v>161</v>
      </c>
    </row>
    <row r="7" spans="1:15" x14ac:dyDescent="0.35">
      <c r="E7" s="1" t="s">
        <v>162</v>
      </c>
      <c r="I7" t="s">
        <v>163</v>
      </c>
      <c r="L7" s="30" t="s">
        <v>164</v>
      </c>
    </row>
    <row r="8" spans="1:15" x14ac:dyDescent="0.35">
      <c r="E8" s="1" t="s">
        <v>165</v>
      </c>
      <c r="L8" s="30" t="s">
        <v>109</v>
      </c>
    </row>
    <row r="9" spans="1:15" x14ac:dyDescent="0.35">
      <c r="L9" s="30" t="s">
        <v>166</v>
      </c>
    </row>
    <row r="10" spans="1:15" x14ac:dyDescent="0.35">
      <c r="L10" s="30" t="s">
        <v>167</v>
      </c>
    </row>
    <row r="11" spans="1:15" x14ac:dyDescent="0.35">
      <c r="L11" s="30" t="s">
        <v>168</v>
      </c>
    </row>
    <row r="12" spans="1:15" x14ac:dyDescent="0.35">
      <c r="L12" s="30" t="s">
        <v>169</v>
      </c>
    </row>
    <row r="13" spans="1:15" x14ac:dyDescent="0.3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2025-02-20T04:56:38Z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