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9C8C4DBF-EE87-4F5B-BAF7-91DFA89C3926}" xr6:coauthVersionLast="47" xr6:coauthVersionMax="47" xr10:uidLastSave="{00000000-0000-0000-0000-000000000000}"/>
  <bookViews>
    <workbookView xWindow="-110" yWindow="-110" windowWidth="19420" windowHeight="1030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<sst xmlns="http://schemas.openxmlformats.org/spreadsheetml/2006/main" count="238" uniqueCount="173">
  <si>
    <t>SOLICITUD DE ANTECEDENTES -ABOGADO EXTERNO-</t>
  </si>
  <si>
    <t>Radicado(23 digitos)</t>
  </si>
  <si>
    <t>2023119171 - EXP. 2023-5567</t>
  </si>
  <si>
    <t>Juzgado</t>
  </si>
  <si>
    <t>SUPERINTENDENCIA FINANCIERA DE COLOMBIA</t>
  </si>
  <si>
    <t>Demandado</t>
  </si>
  <si>
    <t>ALLIANZ SEGUROS S.A.</t>
  </si>
  <si>
    <t xml:space="preserve">Demandante </t>
  </si>
  <si>
    <t>JOSÉ LUIS VILLOTA DELGADO</t>
  </si>
  <si>
    <t>Tipo de vinculacion compañía</t>
  </si>
  <si>
    <t>DEMANDA DIRECTA</t>
  </si>
  <si>
    <t xml:space="preserve">Tipo de perjucio </t>
  </si>
  <si>
    <t>RCE DAÑOS MATERIALES</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</si>
  <si>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</si>
  <si>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</si>
  <si>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</si>
  <si>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</si>
  <si>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</si>
  <si>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</si>
  <si>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</si>
  <si>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</si>
  <si>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</si>
  <si>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</si>
  <si>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</si>
  <si>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</si>
  <si>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</si>
  <si>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</si>
  <si>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</si>
  <si>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</si>
  <si>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</si>
  <si>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DESCONOCIDO</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</si>
  <si>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</si>
  <si>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</si>
  <si>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día 04 de agosto de 2023, se presentó accidente de tránsito en el que se vio involucrado el vehículo de placas KUY682 (vehículo asegurado) y el vehiculo de placas HZ432 de propiedad del señor JOSÉ LUIS VILLOTA DELGADO, en donde se produjeron daños materiales a este último.
2. Aduce el demandante que elevo la respectiva reclamación a ALLIANZ SEGUROS S.A., teniendo como respuesta diferentes ofrecimientos los cuales no cubrian la integridad de las sumas pretendidas.
3. Las pretensiones ascienden a la suma de $31.492.432, de acuerdo con lo expuesto en el escrito de la demanda.</t>
  </si>
  <si>
    <t>Asegurado</t>
  </si>
  <si>
    <t>Nit Asegurado</t>
  </si>
  <si>
    <t>Placa vehículo asegurado (si aplica)</t>
  </si>
  <si>
    <t>KUY683</t>
  </si>
  <si>
    <t>No. Póliza vinculada</t>
  </si>
  <si>
    <t>023188704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</si>
  <si>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</si>
  <si>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</si>
  <si>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</si>
  <si>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</si>
  <si>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</si>
  <si>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</si>
  <si>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</si>
  <si>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</si>
  <si>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</si>
  <si>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</si>
  <si>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</si>
  <si>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OCURRENCIA</t>
  </si>
  <si>
    <t xml:space="preserve">VIGENCIA </t>
  </si>
  <si>
    <t>Desde las 00:00 horas del 16/12/2022 hasta las 24:00 horas del 15/12/2023</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</si>
  <si>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</si>
  <si>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</si>
  <si>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</si>
  <si>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</si>
  <si>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</si>
  <si>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</si>
  <si>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</si>
  <si>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</si>
  <si>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</si>
  <si>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</si>
  <si>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SI</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</si>
  <si>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</si>
  <si>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</si>
  <si>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</si>
  <si>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</si>
  <si>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</si>
  <si>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</si>
  <si>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</si>
  <si>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</si>
  <si>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</si>
  <si>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</si>
  <si>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</si>
  <si>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</si>
  <si>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</si>
  <si>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</si>
  <si>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</si>
  <si>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</si>
  <si>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</si>
  <si>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</si>
  <si>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</si>
  <si>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</si>
  <si>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</si>
  <si>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</si>
  <si>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</si>
  <si>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</si>
  <si>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</si>
  <si>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</si>
  <si>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</si>
  <si>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</si>
  <si>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</si>
  <si>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</si>
  <si>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</si>
  <si>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</si>
  <si>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</si>
  <si>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</si>
  <si>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</si>
  <si>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</si>
  <si>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</si>
  <si>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</si>
  <si>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</si>
  <si>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</si>
  <si>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</si>
  <si>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</si>
  <si>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</si>
  <si>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</si>
  <si>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</si>
  <si>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</si>
  <si>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</si>
  <si>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</si>
  <si>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</si>
  <si>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</si>
  <si>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</si>
  <si>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</si>
  <si>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</si>
  <si>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</si>
  <si>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</si>
  <si>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</si>
  <si>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</si>
  <si>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</si>
  <si>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</si>
  <si>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</si>
  <si>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</si>
  <si>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</si>
  <si>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</si>
  <si>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</si>
  <si>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</si>
  <si>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</si>
  <si>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</si>
  <si>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</si>
  <si>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</si>
  <si>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</si>
  <si>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</si>
  <si>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</si>
  <si>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</si>
  <si>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</si>
  <si>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</si>
  <si>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</si>
  <si>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</si>
  <si>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</si>
  <si>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</si>
  <si>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</si>
  <si>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</si>
  <si>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</si>
  <si>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</si>
  <si>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</si>
  <si>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</si>
  <si>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</si>
  <si>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</si>
  <si>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</si>
  <si>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</si>
  <si>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</si>
  <si>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</si>
  <si>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</si>
  <si>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</si>
  <si>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</si>
  <si>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</si>
  <si>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</si>
  <si>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</si>
  <si>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</si>
  <si>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</si>
  <si>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CARMENZA YANETH SANCHEZ PANTOJA</t>
  </si>
  <si>
    <t>Daños Materiales</t>
  </si>
  <si>
    <r>
      <t xml:space="preserve">INDIQUE LA PLACA - </t>
    </r>
    <r>
      <rPr>
        <sz val="11"/>
        <color rgb="FFFF0000"/>
        <rFont val="Calibri"/>
        <family val="2"/>
        <scheme val="minor"/>
      </rPr>
      <t>IHZ432</t>
    </r>
  </si>
  <si>
    <t>Intereses Moratorios</t>
  </si>
  <si>
    <t>La contingencia se califica como REMOTA toda vez que es evidente la falta de legitimación en la causa por activa del señor JOSÉ LUIS VILLOTA DELGADO.
Lo primero que debe tomarse en consideración, es que la Póliza de Seguro Automóviles Individual Livianos Particulares No. 023188704 / 0, cuyo asegurado es CARMENZA YANETH SANCHEZ PANTOJA, presta cobertura temporal y material, de conformidad con los hechos y pretensiones, expuestos en el líbelo de la demanda. Frente a la cobertura temporal, debe señalarse que el hecho, esto es, el accidente de tránsito en donde se vieron involucrados el vehículo asegurado y el vehículo de placas IHZ432, ocurrió el 04 de agosto de 2023, es decir, acaeció dentro de la vigencia de la póliza comprendida entre el 16 de diciembre de 2022 y el 15 de diciembre de 2023. Aunado a ello, presta cobertura material en tanto ampara la responsabilidad civil extracontractual, pretensión que se le endilga a la Compañía de Seguros. 
Por otro lado, frente a la responsabilidad civil extracontractual, debe decirse que las causas del accidente de tránsito son imputables al actuar del conductor del vehículo asegurado (KUY683). Circunstancia que se encuentra probada con el informe de Formato de Sitio en donde se dispone que fue este quien al no respetar la distancia de seguridad termina colisionando en contra del vehículo de placas IHZ432, sin que existan pruebas que permitan de manera fundada controvertir la versión rendida por el conductor del vehículo asegurado. De manera que, la responsabilidad de este último se encuentra probada frente a la ocurrencia del accidente y en razón de ello ALLIANZ SEGUROS S.A. efectuó ofrecimientos al demandante hasta por la suma de $10.000.000. No obstante, lo anterior, de acuerdo con el acervo probatorio que obra en el expediente se evidencia que el demandante no es el propietario del vehículo de placas IHZ432 y en consecuencia no es su patrimonio el que se está viendo afectado, por tanto, si no existe una real afectación es imposible imponer obligación alguna porque deviene en falta de legitimación en la causa por activa.
Todo lo anterior, sin perjuicio del carácter contingente del proceso.</t>
  </si>
  <si>
    <t>Como liquidación objetiva de las pretensiones se estima un monto de $8.055.796.
1. Daño emergente: De acuerdo a la valoración efectuada por parte de AUDATEX al vehículo de placas IHZ432, encontramos que el verdadero valor de la reparación del automotor asciende a la suma de $ 7.634.951. En ese sentido, no se tendrá en cuenta el valor de la cotización aportada por el demandante, dado que dista considerablemente de lo valorado por AUDATEX.
2. Lucro cesante: No se estima un valor por este concepto en la medida que el señor JOSÉ LUIS VILLOTA DELGADO no es el propietario del vehículo de placas IHZ432, sino el señor IVAN DARIO VILLOTA DELGADO, quien ni siquiera hace parte del proceso. Así las cosas, no puede existir reconocimiento alguno en favor del demandante, en tanto no es su patrimonio el que presuntamente se está viendo afectado, máxime cuando (i) el presunto ingreso dejado de percibir se respalda únicamente con una certificación suscrita por el real propietario del automotor que carece de soporte alguno y (ii) no se allega declaración de renta, constancia de los pagos, libros contables y en general, la parte demandante no aporta ningún documento conducente, pertinente, ni útil para esos efectos.
3. Intereses de Mora: Se tendrá en cuenta por intereses moratorios la suma de $420.845 contados desde el mes siguiente a la fecha en que se presentó la reclamación por parte del demandante, esto es, a partir del 13 de octubre de 2023, hasta la fecha de presentación del presente informe.
4. Deducible: No se encuentra contemplado dentro del contrato de seguro, deducible alguno para el amparo de responsabilidad civil extracontractual.</t>
  </si>
  <si>
    <t>EXCEPCIONES DE FONDO FRENTE A LA RESPONSABILIDAD:
1. FALTA DE LEGITIMACIÓN EN LA CAUSA POR ACTIVA DEL SEÑOR JOSÉ LUIS VILLOTA DELGADO. 
2. INEXISTENCIA DE RESPONSABILIDAD POR LA FALTA DE ACREDITACIÓN DEL NEXO CAUSAL.
3. ANULACIÓN DE LA PRESUNCIÓN DE CULPA COMO CONSECUENCIA DE LA CONCURRENCIA DE ACTIVIDADES PELIGROSAS.
4. REDUCCIÓN DE LA INDEMNZACIÓN COMO CONSECUENCIA DE LA INCIDENCIA DE LA CONDUCTA DE LA VÍCTIMA EN LA PRODUCCIÓN DEL DAÑO.
5. IMPROCEDENCIA DEL RECONOCIMIENTO DE LOS PERJUICIOS PATRIMONIALES ALEGADOS.
6. IMPROCEDENCIA DEL RECONOCIMIENTO DEL LUCRO CESANTE E INEXISTENCIA DE PRUEBA DEL MISMO.
7. IMPROCEDENCIA DEL COBRO DE INTERESES MORATORIOS.
8. GENÉRICA O INNOMINADA.
EXCEPCIONES DE FONDO FRENTE AL CONTRATO DE SEGURO:
1. INEXISTENCIA DE OBLIGACIÓN DE INDEMNIZAR POR INCUMPLIMIENTO DE LAS CARGAS DEL ARTÍCULO 1077 DEL CÓDIGO DE COMERCIO.
2. RIESGOS EXPRESAMENTE EXCLUIDOS EN LA PÓLIZA DE SEGURO AUTOMÓVILES INDIVIDUAL LIVIANOS PARTICULARES No. 023188704 / 0.
3. SUJECIÓN A LAS CONDICIONES PARTICULARES Y GENERALES DEL CONTRATO DE SEGURO, EL CLAUSULADO Y LOS AMPAROS.
4. CARÁCTER MERAMENTE INDEMNIZATORIO DE LOS CONTRATOS DE SEGURO.
5. EN CUALQUIER CASO, DE NINGUNA FORMA SE PODRÁ EXCEDER EL LÍMITE DEL VALOR ASEGURADO.
6. DISPONIBILIDAD DEL VALOR ASEGURADO.
7. PRESCRIPCIÓN Y/O CADUCIDAD: APLICACIÓN DEL ARTÍCULO 58 NUMERAL 3 DE LA LEY 1480 DE 2011.
8. GENERICA O INNOMINADA Y OTRAS.</t>
  </si>
  <si>
    <t>SINIESTRO 129826456 - LEGIS APJ32159</t>
  </si>
  <si>
    <t>SINIESTRO 129826456 - LEGIS APJ32159 APL. 143825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</si>
</sst>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0" fillId="8" borderId="1" xfId="0"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NumberFormat="1" applyFont="1" applyBorder="1" applyAlignment="1">
      <alignment horizontal="center" vertical="top"/>
    </xf>
    <xf numFmtId="164" fontId="0" fillId="0" borderId="3" xfId="1" applyNumberFormat="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164" fontId="0" fillId="0" borderId="1" xfId="3" applyNumberFormat="1" applyFont="1" applyBorder="1" applyAlignment="1">
      <alignment horizontal="justify"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8" zoomScale="115" zoomScaleNormal="115" workbookViewId="0">
      <selection activeCell="B5" sqref="B5:C5"/>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5" t="s">
        <v>0</v>
      </c>
      <c r="B1" s="45"/>
      <c r="C1" s="45"/>
    </row>
    <row r="2" spans="1:3" ht="14.5" customHeight="1" x14ac:dyDescent="0.35">
      <c r="A2" s="5" t="s">
        <v>1</v>
      </c>
      <c r="B2" s="49" t="s">
        <v>2</v>
      </c>
      <c r="C2" s="50"/>
    </row>
    <row r="3" spans="1:3" ht="14.5" customHeight="1" x14ac:dyDescent="0.35">
      <c r="A3" s="5" t="s">
        <v>3</v>
      </c>
      <c r="B3" s="47" t="s">
        <v>4</v>
      </c>
      <c r="C3" s="48"/>
    </row>
    <row r="4" spans="1:3" ht="14.5" customHeight="1" x14ac:dyDescent="0.35">
      <c r="A4" s="5" t="s">
        <v>5</v>
      </c>
      <c r="B4" s="47" t="s">
        <v>6</v>
      </c>
      <c r="C4" s="48"/>
    </row>
    <row r="5" spans="1:3" ht="14.5" customHeight="1" x14ac:dyDescent="0.35">
      <c r="A5" s="5" t="s">
        <v>7</v>
      </c>
      <c r="B5" s="47" t="s">
        <v>8</v>
      </c>
      <c r="C5" s="48"/>
    </row>
    <row r="6" spans="1:3" ht="14.5" customHeight="1" x14ac:dyDescent="0.35">
      <c r="A6" s="5" t="s">
        <v>9</v>
      </c>
      <c r="B6" s="46" t="s">
        <v>10</v>
      </c>
      <c r="C6" s="46"/>
    </row>
    <row r="7" spans="1:3" ht="14.5" customHeight="1" x14ac:dyDescent="0.35">
      <c r="A7" s="27" t="s">
        <v>11</v>
      </c>
      <c r="B7" s="47" t="s">
        <v>12</v>
      </c>
      <c r="C7" s="48"/>
    </row>
    <row r="8" spans="1:3" ht="14.5" customHeight="1" x14ac:dyDescent="0.35">
      <c r="A8" s="28" t="s">
        <v>13</v>
      </c>
      <c r="B8" s="46" t="s">
        <v>14</v>
      </c>
      <c r="C8" s="46"/>
    </row>
    <row r="9" spans="1:3" ht="14.5" customHeight="1" x14ac:dyDescent="0.35">
      <c r="A9" s="28" t="s">
        <v>15</v>
      </c>
      <c r="B9" s="46" t="s">
        <v>14</v>
      </c>
      <c r="C9" s="46"/>
    </row>
    <row r="10" spans="1:3" ht="14.5" customHeight="1" x14ac:dyDescent="0.35">
      <c r="A10" s="28" t="s">
        <v>16</v>
      </c>
      <c r="B10" s="46" t="s">
        <v>14</v>
      </c>
      <c r="C10" s="46"/>
    </row>
    <row r="11" spans="1:3" ht="14.5" customHeight="1" x14ac:dyDescent="0.35">
      <c r="A11" s="29" t="s">
        <v>17</v>
      </c>
      <c r="B11" s="46" t="s">
        <v>14</v>
      </c>
      <c r="C11" s="46"/>
    </row>
    <row r="12" spans="1:3" ht="14.5" customHeight="1" x14ac:dyDescent="0.35">
      <c r="A12" s="5" t="s">
        <v>18</v>
      </c>
      <c r="B12" s="46" t="s">
        <v>14</v>
      </c>
      <c r="C12" s="46"/>
    </row>
    <row r="13" spans="1:3" ht="14.5" customHeight="1" x14ac:dyDescent="0.35">
      <c r="A13" s="5" t="s">
        <v>19</v>
      </c>
      <c r="B13" s="46" t="s">
        <v>14</v>
      </c>
      <c r="C13" s="46"/>
    </row>
    <row r="14" spans="1:3" ht="14.5" customHeight="1" x14ac:dyDescent="0.35">
      <c r="A14" s="5" t="s">
        <v>20</v>
      </c>
      <c r="B14" s="46" t="s">
        <v>14</v>
      </c>
      <c r="C14" s="46"/>
    </row>
    <row r="15" spans="1:3" ht="14.5" customHeight="1" x14ac:dyDescent="0.35">
      <c r="A15" s="5" t="s">
        <v>21</v>
      </c>
      <c r="B15" s="46" t="s">
        <v>14</v>
      </c>
      <c r="C15" s="46"/>
    </row>
    <row r="16" spans="1:3" ht="14.5" customHeight="1" x14ac:dyDescent="0.35">
      <c r="A16" s="5" t="s">
        <v>22</v>
      </c>
      <c r="B16" s="46" t="s">
        <v>14</v>
      </c>
      <c r="C16" s="46"/>
    </row>
    <row r="17" spans="1:3" ht="14.5" customHeight="1" x14ac:dyDescent="0.35">
      <c r="A17" s="5" t="s">
        <v>23</v>
      </c>
      <c r="B17" s="46" t="s">
        <v>14</v>
      </c>
      <c r="C17" s="46"/>
    </row>
    <row r="18" spans="1:3" ht="14.5" customHeight="1" x14ac:dyDescent="0.35">
      <c r="A18" s="5" t="s">
        <v>24</v>
      </c>
      <c r="B18" s="46" t="s">
        <v>14</v>
      </c>
      <c r="C18" s="46"/>
    </row>
    <row r="19" spans="1:3" ht="14.5" customHeight="1" x14ac:dyDescent="0.35">
      <c r="A19" s="5" t="s">
        <v>25</v>
      </c>
      <c r="B19" s="46" t="s">
        <v>14</v>
      </c>
      <c r="C19" s="46"/>
    </row>
    <row r="20" spans="1:3" ht="14.5" customHeight="1" x14ac:dyDescent="0.35">
      <c r="A20" s="5" t="s">
        <v>26</v>
      </c>
      <c r="B20" s="46" t="s">
        <v>14</v>
      </c>
      <c r="C20" s="46"/>
    </row>
    <row r="21" spans="1:3" ht="14.5" customHeight="1" x14ac:dyDescent="0.35">
      <c r="A21" s="5" t="s">
        <v>27</v>
      </c>
      <c r="B21" s="46" t="s">
        <v>14</v>
      </c>
      <c r="C21" s="46"/>
    </row>
    <row r="22" spans="1:3" ht="14.5" customHeight="1" x14ac:dyDescent="0.35">
      <c r="A22" s="28" t="s">
        <v>28</v>
      </c>
      <c r="B22" s="61">
        <v>45142</v>
      </c>
      <c r="C22" s="59"/>
    </row>
    <row r="23" spans="1:3" ht="14.5" customHeight="1" x14ac:dyDescent="0.35">
      <c r="A23" s="28" t="s">
        <v>29</v>
      </c>
      <c r="B23" s="60" t="s">
        <v>30</v>
      </c>
      <c r="C23" s="59"/>
    </row>
    <row r="24" spans="1:3" ht="14.5" customHeight="1" x14ac:dyDescent="0.35">
      <c r="A24" s="28" t="s">
        <v>31</v>
      </c>
      <c r="B24" s="60" t="s">
        <v>30</v>
      </c>
      <c r="C24" s="59"/>
    </row>
    <row r="25" spans="1:3" x14ac:dyDescent="0.35">
      <c r="A25" s="51" t="s">
        <v>32</v>
      </c>
      <c r="B25" s="59" t="s">
        <v>33</v>
      </c>
      <c r="C25" s="44"/>
    </row>
    <row r="26" spans="1:3" x14ac:dyDescent="0.35">
      <c r="A26" s="51"/>
      <c r="B26" s="44"/>
      <c r="C26" s="44"/>
    </row>
    <row r="27" spans="1:3" ht="100.5" customHeight="1" x14ac:dyDescent="0.35">
      <c r="A27" s="51"/>
      <c r="B27" s="44"/>
      <c r="C27" s="44"/>
    </row>
    <row r="28" spans="1:3" x14ac:dyDescent="0.35">
      <c r="A28" s="28" t="s">
        <v>34</v>
      </c>
      <c r="B28" s="44" t="s">
        <v>164</v>
      </c>
      <c r="C28" s="44"/>
    </row>
    <row r="29" spans="1:3" x14ac:dyDescent="0.35">
      <c r="A29" s="28" t="s">
        <v>35</v>
      </c>
      <c r="B29" s="56">
        <v>59650129</v>
      </c>
      <c r="C29" s="44"/>
    </row>
    <row r="30" spans="1:3" x14ac:dyDescent="0.35">
      <c r="A30" s="28" t="s">
        <v>36</v>
      </c>
      <c r="B30" s="55" t="s">
        <v>37</v>
      </c>
      <c r="C30" s="55"/>
    </row>
    <row r="31" spans="1:3" x14ac:dyDescent="0.35">
      <c r="A31" s="28" t="s">
        <v>38</v>
      </c>
      <c r="B31" s="44" t="s">
        <v>39</v>
      </c>
      <c r="C31" s="44"/>
    </row>
    <row r="32" spans="1:3" x14ac:dyDescent="0.35">
      <c r="A32" s="28" t="s">
        <v>40</v>
      </c>
      <c r="B32" s="57">
        <v>45257</v>
      </c>
      <c r="C32" s="58"/>
    </row>
    <row r="33" spans="1:3" x14ac:dyDescent="0.35">
      <c r="A33" s="5" t="s">
        <v>41</v>
      </c>
      <c r="B33" s="53">
        <v>45253</v>
      </c>
      <c r="C33" s="54"/>
    </row>
    <row r="34" spans="1:3" ht="43.5" x14ac:dyDescent="0.35">
      <c r="A34" s="5" t="s">
        <v>42</v>
      </c>
      <c r="B34" s="52">
        <v>45272</v>
      </c>
      <c r="C34" s="46"/>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7" sqref="B7:C7"/>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2" t="s">
        <v>43</v>
      </c>
      <c r="B1" s="82"/>
      <c r="C1" s="82"/>
    </row>
    <row r="2" spans="1:3" ht="15.75" customHeight="1" x14ac:dyDescent="0.35">
      <c r="A2" s="20" t="s">
        <v>44</v>
      </c>
      <c r="B2" s="71" t="s">
        <v>171</v>
      </c>
      <c r="C2" s="72"/>
    </row>
    <row r="3" spans="1:3" s="2" customFormat="1" x14ac:dyDescent="0.35">
      <c r="A3" s="5" t="s">
        <v>1</v>
      </c>
      <c r="B3" s="46" t="str">
        <f>'AUTOS  NOTA 322'!B2:C2</f>
        <v>2023119171 - EXP. 2023-5567</v>
      </c>
      <c r="C3" s="46"/>
    </row>
    <row r="4" spans="1:3" s="2" customFormat="1" x14ac:dyDescent="0.35">
      <c r="A4" s="5" t="s">
        <v>3</v>
      </c>
      <c r="B4" s="46" t="str">
        <f>'AUTOS  NOTA 322'!B3:C3</f>
        <v>SUPERINTENDENCIA FINANCIERA DE COLOMBIA</v>
      </c>
      <c r="C4" s="46"/>
    </row>
    <row r="5" spans="1:3" s="2" customFormat="1" x14ac:dyDescent="0.35">
      <c r="A5" s="5" t="s">
        <v>5</v>
      </c>
      <c r="B5" s="46" t="str">
        <f>'AUTOS  NOTA 322'!B4:C4</f>
        <v>ALLIANZ SEGUROS S.A.</v>
      </c>
      <c r="C5" s="46"/>
    </row>
    <row r="6" spans="1:3" s="2" customFormat="1" x14ac:dyDescent="0.35">
      <c r="A6" s="5" t="s">
        <v>7</v>
      </c>
      <c r="B6" s="46" t="str">
        <f>'AUTOS  NOTA 322'!B5:C5</f>
        <v>JOSÉ LUIS VILLOTA DELGADO</v>
      </c>
      <c r="C6" s="46"/>
    </row>
    <row r="7" spans="1:3" s="2" customFormat="1" x14ac:dyDescent="0.35">
      <c r="A7" s="5" t="s">
        <v>9</v>
      </c>
      <c r="B7" s="46" t="str">
        <f>'AUTOS  NOTA 322'!B6:C6</f>
        <v>DEMANDA DIRECTA</v>
      </c>
      <c r="C7" s="46"/>
    </row>
    <row r="8" spans="1:3" s="2" customFormat="1" x14ac:dyDescent="0.35">
      <c r="A8" s="31" t="s">
        <v>45</v>
      </c>
      <c r="B8" s="46" t="str">
        <f>'AUTOS  NOTA 322'!B7:C8</f>
        <v>N/A</v>
      </c>
      <c r="C8" s="46"/>
    </row>
    <row r="9" spans="1:3" x14ac:dyDescent="0.35">
      <c r="A9" s="20" t="s">
        <v>46</v>
      </c>
      <c r="B9" s="46">
        <v>23188704</v>
      </c>
      <c r="C9" s="46"/>
    </row>
    <row r="10" spans="1:3" x14ac:dyDescent="0.35">
      <c r="A10" s="20" t="s">
        <v>47</v>
      </c>
      <c r="B10" s="46" t="s">
        <v>12</v>
      </c>
      <c r="C10" s="46"/>
    </row>
    <row r="11" spans="1:3" x14ac:dyDescent="0.35">
      <c r="A11" s="20" t="s">
        <v>48</v>
      </c>
      <c r="B11" s="64">
        <v>4000000000</v>
      </c>
      <c r="C11" s="65"/>
    </row>
    <row r="12" spans="1:3" x14ac:dyDescent="0.35">
      <c r="A12" s="20" t="s">
        <v>49</v>
      </c>
      <c r="B12" s="64">
        <v>0</v>
      </c>
      <c r="C12" s="65"/>
    </row>
    <row r="13" spans="1:3" x14ac:dyDescent="0.35">
      <c r="A13" s="20" t="s">
        <v>50</v>
      </c>
      <c r="B13" s="47" t="s">
        <v>51</v>
      </c>
      <c r="C13" s="48"/>
    </row>
    <row r="14" spans="1:3" x14ac:dyDescent="0.35">
      <c r="A14" s="20" t="s">
        <v>52</v>
      </c>
      <c r="B14" s="83" t="s">
        <v>53</v>
      </c>
      <c r="C14" s="46"/>
    </row>
    <row r="15" spans="1:3" x14ac:dyDescent="0.35">
      <c r="A15" s="20" t="s">
        <v>54</v>
      </c>
      <c r="B15" s="46"/>
      <c r="C15" s="46"/>
    </row>
    <row r="16" spans="1:3" x14ac:dyDescent="0.35">
      <c r="A16" s="20" t="s">
        <v>55</v>
      </c>
      <c r="B16" s="46"/>
      <c r="C16" s="46"/>
    </row>
    <row r="17" spans="1:3" x14ac:dyDescent="0.35">
      <c r="A17" s="68" t="s">
        <v>56</v>
      </c>
      <c r="B17" s="46"/>
      <c r="C17" s="46"/>
    </row>
    <row r="18" spans="1:3" x14ac:dyDescent="0.35">
      <c r="A18" s="69"/>
      <c r="B18" s="10" t="s">
        <v>57</v>
      </c>
      <c r="C18" s="10" t="s">
        <v>58</v>
      </c>
    </row>
    <row r="19" spans="1:3" x14ac:dyDescent="0.35">
      <c r="A19" s="69"/>
      <c r="B19" s="6" t="s">
        <v>59</v>
      </c>
      <c r="C19" s="6"/>
    </row>
    <row r="20" spans="1:3" x14ac:dyDescent="0.35">
      <c r="A20" s="69"/>
      <c r="B20" s="6"/>
      <c r="C20" s="6"/>
    </row>
    <row r="21" spans="1:3" x14ac:dyDescent="0.35">
      <c r="A21" s="70"/>
      <c r="B21" s="6"/>
      <c r="C21" s="6"/>
    </row>
    <row r="22" spans="1:3" x14ac:dyDescent="0.35">
      <c r="A22" s="20" t="s">
        <v>60</v>
      </c>
      <c r="B22" s="46"/>
      <c r="C22" s="46"/>
    </row>
    <row r="23" spans="1:3" x14ac:dyDescent="0.35">
      <c r="A23" s="20" t="s">
        <v>61</v>
      </c>
      <c r="B23" s="71"/>
      <c r="C23" s="72"/>
    </row>
    <row r="24" spans="1:3" x14ac:dyDescent="0.35">
      <c r="A24" s="20" t="s">
        <v>62</v>
      </c>
      <c r="B24" s="46"/>
      <c r="C24" s="46"/>
    </row>
    <row r="25" spans="1:3" x14ac:dyDescent="0.35">
      <c r="A25" s="20" t="s">
        <v>63</v>
      </c>
      <c r="B25" s="46" t="s">
        <v>64</v>
      </c>
      <c r="C25" s="46"/>
    </row>
    <row r="26" spans="1:3" x14ac:dyDescent="0.35">
      <c r="A26" s="20" t="s">
        <v>65</v>
      </c>
      <c r="B26" s="73">
        <v>10000000</v>
      </c>
      <c r="C26" s="73"/>
    </row>
    <row r="27" spans="1:3" x14ac:dyDescent="0.35">
      <c r="A27" s="19" t="s">
        <v>66</v>
      </c>
      <c r="B27" s="46"/>
      <c r="C27" s="46"/>
    </row>
    <row r="28" spans="1:3" x14ac:dyDescent="0.35">
      <c r="A28" s="74" t="s">
        <v>67</v>
      </c>
      <c r="B28" s="74"/>
      <c r="C28" s="74"/>
    </row>
    <row r="29" spans="1:3" x14ac:dyDescent="0.35">
      <c r="A29" s="66" t="s">
        <v>68</v>
      </c>
      <c r="B29" s="67"/>
      <c r="C29" s="11"/>
    </row>
    <row r="30" spans="1:3" x14ac:dyDescent="0.35">
      <c r="A30" s="66" t="s">
        <v>69</v>
      </c>
      <c r="B30" s="67"/>
      <c r="C30" s="11"/>
    </row>
    <row r="31" spans="1:3" x14ac:dyDescent="0.35">
      <c r="A31" s="66" t="s">
        <v>70</v>
      </c>
      <c r="B31" s="67"/>
      <c r="C31" s="12"/>
    </row>
    <row r="32" spans="1:3" x14ac:dyDescent="0.35">
      <c r="A32" s="66" t="s">
        <v>71</v>
      </c>
      <c r="B32" s="67"/>
      <c r="C32" s="11"/>
    </row>
    <row r="33" spans="1:3" x14ac:dyDescent="0.35">
      <c r="A33" s="66" t="s">
        <v>72</v>
      </c>
      <c r="B33" s="67"/>
      <c r="C33" s="11"/>
    </row>
    <row r="34" spans="1:3" x14ac:dyDescent="0.35">
      <c r="A34" s="66" t="s">
        <v>73</v>
      </c>
      <c r="B34" s="67"/>
      <c r="C34" s="13"/>
    </row>
    <row r="35" spans="1:3" x14ac:dyDescent="0.35">
      <c r="A35" s="62" t="s">
        <v>74</v>
      </c>
      <c r="B35" s="63"/>
      <c r="C35" s="14"/>
    </row>
    <row r="36" spans="1:3" x14ac:dyDescent="0.35">
      <c r="A36" s="62" t="s">
        <v>75</v>
      </c>
      <c r="B36" s="63"/>
      <c r="C36" s="15"/>
    </row>
    <row r="37" spans="1:3" x14ac:dyDescent="0.35">
      <c r="A37" s="75" t="s">
        <v>76</v>
      </c>
      <c r="B37" s="76"/>
      <c r="C37" s="15"/>
    </row>
    <row r="38" spans="1:3" x14ac:dyDescent="0.35">
      <c r="A38" s="77"/>
      <c r="B38" s="78"/>
      <c r="C38" s="15"/>
    </row>
    <row r="39" spans="1:3" x14ac:dyDescent="0.35">
      <c r="A39" s="79"/>
      <c r="B39" s="80"/>
      <c r="C39" s="15"/>
    </row>
    <row r="40" spans="1:3" x14ac:dyDescent="0.35">
      <c r="A40" s="81" t="s">
        <v>77</v>
      </c>
      <c r="B40" s="81"/>
      <c r="C40" s="81"/>
    </row>
    <row r="41" spans="1:3" x14ac:dyDescent="0.35">
      <c r="A41" s="17" t="s">
        <v>78</v>
      </c>
      <c r="B41" s="18"/>
      <c r="C41" s="15"/>
    </row>
    <row r="42" spans="1:3" x14ac:dyDescent="0.35">
      <c r="A42" s="62" t="s">
        <v>79</v>
      </c>
      <c r="B42" s="63"/>
      <c r="C42" s="15"/>
    </row>
    <row r="43" spans="1:3" x14ac:dyDescent="0.35">
      <c r="A43" s="62" t="s">
        <v>80</v>
      </c>
      <c r="B43" s="63"/>
      <c r="C43" s="15"/>
    </row>
    <row r="44" spans="1:3" x14ac:dyDescent="0.35">
      <c r="A44" s="17" t="s">
        <v>81</v>
      </c>
      <c r="B44" s="18"/>
      <c r="C44" s="15"/>
    </row>
    <row r="45" spans="1:3" x14ac:dyDescent="0.35">
      <c r="A45" s="17" t="s">
        <v>82</v>
      </c>
      <c r="B45" s="18"/>
      <c r="C45" s="15"/>
    </row>
    <row r="46" spans="1:3" x14ac:dyDescent="0.35">
      <c r="A46" s="62" t="s">
        <v>83</v>
      </c>
      <c r="B46" s="63"/>
      <c r="C46" s="15"/>
    </row>
    <row r="47" spans="1:3" x14ac:dyDescent="0.35">
      <c r="A47" s="17" t="s">
        <v>84</v>
      </c>
      <c r="B47" s="16"/>
      <c r="C47" s="15"/>
    </row>
    <row r="48" spans="1:3" x14ac:dyDescent="0.35">
      <c r="A48" s="62" t="s">
        <v>85</v>
      </c>
      <c r="B48" s="63"/>
      <c r="C48" s="15"/>
    </row>
    <row r="49" spans="1:3" x14ac:dyDescent="0.35">
      <c r="A49" s="62" t="s">
        <v>86</v>
      </c>
      <c r="B49" s="63"/>
      <c r="C49" s="15"/>
    </row>
    <row r="50" spans="1:3" x14ac:dyDescent="0.35">
      <c r="A50" s="62" t="s">
        <v>76</v>
      </c>
      <c r="B50" s="6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1" zoomScale="115" zoomScaleNormal="115" workbookViewId="0">
      <selection activeCell="B19" sqref="B19:C19"/>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82" t="s">
        <v>87</v>
      </c>
      <c r="B1" s="82"/>
      <c r="C1" s="82"/>
    </row>
    <row r="2" spans="1:9" ht="15" customHeight="1" x14ac:dyDescent="0.35">
      <c r="A2" s="35" t="s">
        <v>44</v>
      </c>
      <c r="B2" s="87" t="str">
        <f>'AUTOS NOTA 321'!B2:C2</f>
        <v>SINIESTRO 129826456 - LEGIS APJ32159</v>
      </c>
      <c r="C2" s="88"/>
    </row>
    <row r="3" spans="1:9" x14ac:dyDescent="0.35">
      <c r="A3" s="36" t="s">
        <v>1</v>
      </c>
      <c r="B3" s="102" t="str">
        <f>'AUTOS  NOTA 322'!B2:C2</f>
        <v>2023119171 - EXP. 2023-5567</v>
      </c>
      <c r="C3" s="102"/>
    </row>
    <row r="4" spans="1:9" x14ac:dyDescent="0.35">
      <c r="A4" s="36" t="s">
        <v>3</v>
      </c>
      <c r="B4" s="102" t="str">
        <f>'AUTOS  NOTA 322'!B3:C3</f>
        <v>SUPERINTENDENCIA FINANCIERA DE COLOMBIA</v>
      </c>
      <c r="C4" s="102"/>
    </row>
    <row r="5" spans="1:9" x14ac:dyDescent="0.35">
      <c r="A5" s="36" t="s">
        <v>5</v>
      </c>
      <c r="B5" s="102" t="str">
        <f>'AUTOS  NOTA 322'!B4:C4</f>
        <v>ALLIANZ SEGUROS S.A.</v>
      </c>
      <c r="C5" s="102"/>
    </row>
    <row r="6" spans="1:9" ht="15" customHeight="1" x14ac:dyDescent="0.35">
      <c r="A6" s="36" t="s">
        <v>7</v>
      </c>
      <c r="B6" s="102" t="str">
        <f>'AUTOS  NOTA 322'!B5:C5</f>
        <v>JOSÉ LUIS VILLOTA DELGADO</v>
      </c>
      <c r="C6" s="102"/>
    </row>
    <row r="7" spans="1:9" x14ac:dyDescent="0.35">
      <c r="A7" s="36" t="s">
        <v>9</v>
      </c>
      <c r="B7" s="102" t="str">
        <f>'AUTOS  NOTA 322'!B6:C6</f>
        <v>DEMANDA DIRECTA</v>
      </c>
      <c r="C7" s="102"/>
    </row>
    <row r="8" spans="1:9" x14ac:dyDescent="0.35">
      <c r="A8" s="38" t="s">
        <v>45</v>
      </c>
      <c r="B8" s="102" t="str">
        <f>'AUTOS  NOTA 322'!B7:C8</f>
        <v>N/A</v>
      </c>
      <c r="C8" s="102"/>
    </row>
    <row r="9" spans="1:9" ht="29" x14ac:dyDescent="0.35">
      <c r="A9" s="36" t="s">
        <v>88</v>
      </c>
      <c r="B9" s="100">
        <f>SUM(C11,C12,C14,C15,C17)</f>
        <v>33228322</v>
      </c>
      <c r="C9" s="101"/>
    </row>
    <row r="10" spans="1:9" x14ac:dyDescent="0.35">
      <c r="A10" s="103" t="s">
        <v>89</v>
      </c>
      <c r="B10" s="92" t="s">
        <v>90</v>
      </c>
      <c r="C10" s="93"/>
    </row>
    <row r="11" spans="1:9" x14ac:dyDescent="0.35">
      <c r="A11" s="103"/>
      <c r="B11" s="37" t="s">
        <v>91</v>
      </c>
      <c r="C11" s="32">
        <v>10898925</v>
      </c>
    </row>
    <row r="12" spans="1:9" x14ac:dyDescent="0.35">
      <c r="A12" s="103"/>
      <c r="B12" s="37" t="s">
        <v>92</v>
      </c>
      <c r="C12" s="32">
        <v>20593507</v>
      </c>
    </row>
    <row r="13" spans="1:9" x14ac:dyDescent="0.35">
      <c r="A13" s="103"/>
      <c r="B13" s="92"/>
      <c r="C13" s="93"/>
    </row>
    <row r="14" spans="1:9" x14ac:dyDescent="0.35">
      <c r="A14" s="103"/>
      <c r="B14" s="37" t="s">
        <v>167</v>
      </c>
      <c r="C14" s="40">
        <v>1735890</v>
      </c>
    </row>
    <row r="15" spans="1:9" x14ac:dyDescent="0.35">
      <c r="A15" s="103"/>
      <c r="B15" s="37"/>
      <c r="C15" s="40"/>
      <c r="E15" t="s">
        <v>94</v>
      </c>
      <c r="F15" s="22">
        <v>0.7</v>
      </c>
    </row>
    <row r="16" spans="1:9" x14ac:dyDescent="0.35">
      <c r="A16" s="103"/>
      <c r="B16" s="92" t="s">
        <v>165</v>
      </c>
      <c r="C16" s="93"/>
      <c r="E16" t="s">
        <v>95</v>
      </c>
      <c r="F16" s="23">
        <v>0.3</v>
      </c>
      <c r="I16" s="25"/>
    </row>
    <row r="17" spans="1:9" x14ac:dyDescent="0.35">
      <c r="A17" s="103"/>
      <c r="B17" s="37"/>
      <c r="C17" s="41"/>
      <c r="F17" s="26"/>
      <c r="I17" s="25"/>
    </row>
    <row r="18" spans="1:9" ht="23.25" customHeight="1" x14ac:dyDescent="0.35">
      <c r="A18" s="39" t="s">
        <v>96</v>
      </c>
      <c r="B18" s="87" t="s">
        <v>130</v>
      </c>
      <c r="C18" s="88"/>
    </row>
    <row r="19" spans="1:9" ht="58" x14ac:dyDescent="0.35">
      <c r="A19" s="36" t="s">
        <v>97</v>
      </c>
      <c r="B19" s="94" t="s">
        <v>168</v>
      </c>
      <c r="C19" s="95"/>
    </row>
    <row r="20" spans="1:9" ht="15" customHeight="1" x14ac:dyDescent="0.35">
      <c r="A20" s="21" t="s">
        <v>98</v>
      </c>
      <c r="B20" s="89">
        <f>((C22+C23+C25+C26+C30+C28+C32+C34+C29+C33)-C37)*C36*C38</f>
        <v>8055796</v>
      </c>
      <c r="C20" s="89"/>
    </row>
    <row r="21" spans="1:9" x14ac:dyDescent="0.35">
      <c r="A21" s="7" t="s">
        <v>99</v>
      </c>
      <c r="B21" s="96" t="s">
        <v>90</v>
      </c>
      <c r="C21" s="97"/>
    </row>
    <row r="22" spans="1:9" x14ac:dyDescent="0.35">
      <c r="A22" s="98"/>
      <c r="B22" s="37" t="s">
        <v>91</v>
      </c>
      <c r="C22" s="32">
        <v>0</v>
      </c>
    </row>
    <row r="23" spans="1:9" x14ac:dyDescent="0.35">
      <c r="A23" s="99"/>
      <c r="B23" s="37" t="s">
        <v>92</v>
      </c>
      <c r="C23" s="32"/>
    </row>
    <row r="24" spans="1:9" x14ac:dyDescent="0.35">
      <c r="A24" s="99"/>
      <c r="B24" s="92" t="s">
        <v>100</v>
      </c>
      <c r="C24" s="93"/>
    </row>
    <row r="25" spans="1:9" x14ac:dyDescent="0.35">
      <c r="A25" s="99"/>
      <c r="B25" s="37" t="s">
        <v>93</v>
      </c>
      <c r="C25" s="32">
        <v>0</v>
      </c>
    </row>
    <row r="26" spans="1:9" ht="29.15" customHeight="1" x14ac:dyDescent="0.35">
      <c r="A26" s="99"/>
      <c r="B26" s="37" t="s">
        <v>101</v>
      </c>
      <c r="C26" s="32">
        <v>0</v>
      </c>
    </row>
    <row r="27" spans="1:9" x14ac:dyDescent="0.35">
      <c r="A27" s="99"/>
      <c r="B27" s="92" t="s">
        <v>12</v>
      </c>
      <c r="C27" s="93"/>
    </row>
    <row r="28" spans="1:9" x14ac:dyDescent="0.35">
      <c r="A28" s="99"/>
      <c r="B28" s="37" t="s">
        <v>166</v>
      </c>
      <c r="C28" s="32"/>
    </row>
    <row r="29" spans="1:9" x14ac:dyDescent="0.35">
      <c r="A29" s="99"/>
      <c r="B29" s="37" t="s">
        <v>92</v>
      </c>
      <c r="C29" s="32">
        <v>7634951</v>
      </c>
    </row>
    <row r="30" spans="1:9" x14ac:dyDescent="0.35">
      <c r="A30" s="99"/>
      <c r="B30" s="37" t="s">
        <v>167</v>
      </c>
      <c r="C30" s="32">
        <v>420845</v>
      </c>
    </row>
    <row r="31" spans="1:9" x14ac:dyDescent="0.35">
      <c r="A31" s="99"/>
      <c r="B31" s="92" t="s">
        <v>102</v>
      </c>
      <c r="C31" s="93"/>
    </row>
    <row r="32" spans="1:9" x14ac:dyDescent="0.35">
      <c r="A32" s="99"/>
      <c r="B32" s="37"/>
      <c r="C32" s="32"/>
    </row>
    <row r="33" spans="1:3" x14ac:dyDescent="0.35">
      <c r="A33" s="99"/>
      <c r="B33" s="37" t="s">
        <v>91</v>
      </c>
      <c r="C33" s="32">
        <v>0</v>
      </c>
    </row>
    <row r="34" spans="1:3" x14ac:dyDescent="0.35">
      <c r="A34" s="99"/>
      <c r="B34" s="37" t="s">
        <v>92</v>
      </c>
      <c r="C34" s="32">
        <v>0</v>
      </c>
    </row>
    <row r="35" spans="1:3" x14ac:dyDescent="0.35">
      <c r="A35" s="99"/>
      <c r="B35" s="92" t="s">
        <v>103</v>
      </c>
      <c r="C35" s="93"/>
    </row>
    <row r="36" spans="1:3" x14ac:dyDescent="0.35">
      <c r="A36" s="99"/>
      <c r="B36" s="37" t="s">
        <v>104</v>
      </c>
      <c r="C36" s="33">
        <v>1</v>
      </c>
    </row>
    <row r="37" spans="1:3" x14ac:dyDescent="0.35">
      <c r="A37" s="99"/>
      <c r="B37" s="37" t="s">
        <v>49</v>
      </c>
      <c r="C37" s="34">
        <v>0</v>
      </c>
    </row>
    <row r="38" spans="1:3" x14ac:dyDescent="0.35">
      <c r="A38" s="99"/>
      <c r="B38" s="37" t="s">
        <v>105</v>
      </c>
      <c r="C38" s="33">
        <v>1</v>
      </c>
    </row>
    <row r="39" spans="1:3" x14ac:dyDescent="0.35">
      <c r="A39" s="24" t="s">
        <v>106</v>
      </c>
      <c r="B39" s="89">
        <f>IFERROR(B20*(VLOOKUP(B18,E15:F17,2,0)),16666)</f>
        <v>16666</v>
      </c>
      <c r="C39" s="89"/>
    </row>
    <row r="40" spans="1:3" ht="93" customHeight="1" x14ac:dyDescent="0.35">
      <c r="A40" s="36" t="s">
        <v>107</v>
      </c>
      <c r="B40" s="90" t="s">
        <v>169</v>
      </c>
      <c r="C40" s="91"/>
    </row>
    <row r="41" spans="1:3" ht="211.5" customHeight="1" x14ac:dyDescent="0.35">
      <c r="A41" s="36" t="s">
        <v>108</v>
      </c>
      <c r="B41" s="85" t="s">
        <v>170</v>
      </c>
      <c r="C41" s="86"/>
    </row>
    <row r="42" spans="1:3" ht="26.15" customHeight="1" x14ac:dyDescent="0.35">
      <c r="A42" s="43" t="s">
        <v>109</v>
      </c>
      <c r="B42" s="43"/>
      <c r="C42" s="43"/>
    </row>
    <row r="43" spans="1:3" x14ac:dyDescent="0.35">
      <c r="A43" s="42" t="s">
        <v>110</v>
      </c>
      <c r="B43" s="84"/>
      <c r="C43" s="84"/>
    </row>
    <row r="44" spans="1:3" ht="41.15" customHeight="1" x14ac:dyDescent="0.35">
      <c r="A44" s="42" t="s">
        <v>111</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7" sqref="B7:C7"/>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2" t="s">
        <v>112</v>
      </c>
      <c r="B1" s="82"/>
      <c r="C1" s="82"/>
    </row>
    <row r="2" spans="1:3" x14ac:dyDescent="0.35">
      <c r="A2" s="20" t="s">
        <v>44</v>
      </c>
      <c r="B2" s="71" t="s">
        <v>172</v>
      </c>
      <c r="C2" s="72"/>
    </row>
    <row r="3" spans="1:3" x14ac:dyDescent="0.35">
      <c r="A3" s="5" t="s">
        <v>1</v>
      </c>
      <c r="B3" s="46" t="str">
        <f>'AUTOS  NOTA 322'!B2:C2</f>
        <v>2023119171 - EXP. 2023-5567</v>
      </c>
      <c r="C3" s="46"/>
    </row>
    <row r="4" spans="1:3" x14ac:dyDescent="0.35">
      <c r="A4" s="5" t="s">
        <v>3</v>
      </c>
      <c r="B4" s="46" t="str">
        <f>'AUTOS  NOTA 322'!B3:C3</f>
        <v>SUPERINTENDENCIA FINANCIERA DE COLOMBIA</v>
      </c>
      <c r="C4" s="46"/>
    </row>
    <row r="5" spans="1:3" x14ac:dyDescent="0.35">
      <c r="A5" s="5" t="s">
        <v>5</v>
      </c>
      <c r="B5" s="46" t="str">
        <f>'AUTOS  NOTA 322'!B4:C4</f>
        <v>ALLIANZ SEGUROS S.A.</v>
      </c>
      <c r="C5" s="46"/>
    </row>
    <row r="6" spans="1:3" ht="15" customHeight="1" x14ac:dyDescent="0.35">
      <c r="A6" s="5" t="s">
        <v>7</v>
      </c>
      <c r="B6" s="46" t="str">
        <f>'AUTOS  NOTA 322'!B5:C5</f>
        <v>JOSÉ LUIS VILLOTA DELGADO</v>
      </c>
      <c r="C6" s="46"/>
    </row>
    <row r="7" spans="1:3" ht="15" customHeight="1" x14ac:dyDescent="0.35">
      <c r="A7" s="5" t="s">
        <v>9</v>
      </c>
      <c r="B7" s="46" t="str">
        <f>'AUTOS  NOTA 322'!B6:C6</f>
        <v>DEMANDA DIRECTA</v>
      </c>
      <c r="C7" s="46"/>
    </row>
    <row r="8" spans="1:3" ht="15" customHeight="1" x14ac:dyDescent="0.35">
      <c r="A8" s="31" t="s">
        <v>45</v>
      </c>
      <c r="B8" s="46" t="str">
        <f>'AUTOS  NOTA 322'!B7:C8</f>
        <v>N/A</v>
      </c>
      <c r="C8" s="46"/>
    </row>
    <row r="9" spans="1:3" ht="19" customHeight="1" x14ac:dyDescent="0.35">
      <c r="A9" s="5" t="s">
        <v>113</v>
      </c>
      <c r="B9" s="46" t="s">
        <v>130</v>
      </c>
      <c r="C9" s="46"/>
    </row>
    <row r="10" spans="1:3" x14ac:dyDescent="0.35">
      <c r="A10" s="7" t="s">
        <v>99</v>
      </c>
      <c r="B10" s="106">
        <f>'AUTOS NOTA 324'!B20:C20</f>
        <v>8055796</v>
      </c>
      <c r="C10" s="106"/>
    </row>
    <row r="11" spans="1:3" x14ac:dyDescent="0.35">
      <c r="A11" s="7" t="s">
        <v>114</v>
      </c>
      <c r="B11" s="107">
        <f>'AUTOS NOTA 324'!B39:C39</f>
        <v>16666</v>
      </c>
      <c r="C11" s="46"/>
    </row>
    <row r="12" spans="1:3" ht="29" x14ac:dyDescent="0.35">
      <c r="A12" s="7" t="s">
        <v>115</v>
      </c>
      <c r="B12" s="104" t="s">
        <v>168</v>
      </c>
      <c r="C12" s="105"/>
    </row>
    <row r="13" spans="1:3" ht="43.5" x14ac:dyDescent="0.35">
      <c r="A13" s="5" t="s">
        <v>116</v>
      </c>
      <c r="B13" s="46"/>
      <c r="C13" s="46"/>
    </row>
    <row r="14" spans="1:3" ht="43.5" x14ac:dyDescent="0.35">
      <c r="A14" s="5" t="s">
        <v>117</v>
      </c>
      <c r="B14" s="46"/>
      <c r="C14" s="46"/>
    </row>
    <row r="15" spans="1:3" x14ac:dyDescent="0.35">
      <c r="A15" s="5" t="s">
        <v>118</v>
      </c>
      <c r="B15" s="6"/>
      <c r="C15" s="6"/>
    </row>
    <row r="16" spans="1:3" x14ac:dyDescent="0.35">
      <c r="A16" s="7" t="s">
        <v>119</v>
      </c>
      <c r="B16" s="46"/>
      <c r="C16" s="46"/>
    </row>
    <row r="17" spans="1:3" x14ac:dyDescent="0.35">
      <c r="A17" s="6" t="s">
        <v>120</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50</v>
      </c>
      <c r="B1" t="s">
        <v>64</v>
      </c>
      <c r="C1" s="9" t="s">
        <v>56</v>
      </c>
      <c r="D1" s="9" t="s">
        <v>121</v>
      </c>
      <c r="E1" s="3" t="s">
        <v>62</v>
      </c>
      <c r="F1" s="2" t="s">
        <v>94</v>
      </c>
      <c r="G1" s="4">
        <v>0</v>
      </c>
      <c r="H1" t="s">
        <v>23</v>
      </c>
      <c r="I1" t="s">
        <v>122</v>
      </c>
      <c r="K1" t="s">
        <v>123</v>
      </c>
      <c r="L1" s="30" t="s">
        <v>124</v>
      </c>
      <c r="M1" t="s">
        <v>51</v>
      </c>
      <c r="N1" t="s">
        <v>94</v>
      </c>
      <c r="O1" t="s">
        <v>125</v>
      </c>
    </row>
    <row r="2" spans="1:15" x14ac:dyDescent="0.35">
      <c r="A2" t="s">
        <v>51</v>
      </c>
      <c r="B2" t="s">
        <v>126</v>
      </c>
      <c r="C2" t="s">
        <v>127</v>
      </c>
      <c r="D2" s="2" t="s">
        <v>128</v>
      </c>
      <c r="E2" s="1" t="s">
        <v>129</v>
      </c>
      <c r="F2" s="2" t="s">
        <v>130</v>
      </c>
      <c r="G2" s="4">
        <v>0.7</v>
      </c>
      <c r="H2" t="s">
        <v>131</v>
      </c>
      <c r="I2" t="s">
        <v>132</v>
      </c>
      <c r="K2" t="s">
        <v>10</v>
      </c>
      <c r="L2" s="30" t="s">
        <v>133</v>
      </c>
      <c r="M2" t="s">
        <v>134</v>
      </c>
      <c r="N2" t="s">
        <v>95</v>
      </c>
      <c r="O2" t="s">
        <v>126</v>
      </c>
    </row>
    <row r="3" spans="1:15" x14ac:dyDescent="0.35">
      <c r="A3" t="s">
        <v>134</v>
      </c>
      <c r="C3" t="s">
        <v>135</v>
      </c>
      <c r="D3" s="2" t="s">
        <v>136</v>
      </c>
      <c r="E3" s="1" t="s">
        <v>137</v>
      </c>
      <c r="F3" s="2" t="s">
        <v>95</v>
      </c>
      <c r="G3" s="4">
        <v>0.3</v>
      </c>
      <c r="H3" t="s">
        <v>138</v>
      </c>
      <c r="I3" t="s">
        <v>139</v>
      </c>
      <c r="L3" s="30" t="s">
        <v>140</v>
      </c>
      <c r="M3" t="s">
        <v>141</v>
      </c>
      <c r="N3" t="s">
        <v>130</v>
      </c>
    </row>
    <row r="4" spans="1:15" x14ac:dyDescent="0.35">
      <c r="A4" t="s">
        <v>141</v>
      </c>
      <c r="C4" t="s">
        <v>142</v>
      </c>
      <c r="E4" s="1" t="s">
        <v>143</v>
      </c>
      <c r="H4" t="s">
        <v>144</v>
      </c>
      <c r="I4" t="s">
        <v>145</v>
      </c>
      <c r="L4" t="s">
        <v>146</v>
      </c>
    </row>
    <row r="5" spans="1:15" x14ac:dyDescent="0.35">
      <c r="A5" t="s">
        <v>147</v>
      </c>
      <c r="E5" s="1" t="s">
        <v>148</v>
      </c>
      <c r="H5" t="s">
        <v>149</v>
      </c>
      <c r="I5" t="s">
        <v>150</v>
      </c>
      <c r="L5" s="30" t="s">
        <v>151</v>
      </c>
    </row>
    <row r="6" spans="1:15" x14ac:dyDescent="0.35">
      <c r="E6" s="1" t="s">
        <v>152</v>
      </c>
      <c r="I6" t="s">
        <v>153</v>
      </c>
      <c r="L6" s="30" t="s">
        <v>154</v>
      </c>
    </row>
    <row r="7" spans="1:15" x14ac:dyDescent="0.35">
      <c r="E7" s="1" t="s">
        <v>155</v>
      </c>
      <c r="I7" t="s">
        <v>156</v>
      </c>
      <c r="L7" s="30" t="s">
        <v>157</v>
      </c>
    </row>
    <row r="8" spans="1:15" x14ac:dyDescent="0.35">
      <c r="E8" s="1" t="s">
        <v>158</v>
      </c>
      <c r="L8" s="30" t="s">
        <v>12</v>
      </c>
    </row>
    <row r="9" spans="1:15" x14ac:dyDescent="0.35">
      <c r="L9" s="30" t="s">
        <v>159</v>
      </c>
    </row>
    <row r="10" spans="1:15" x14ac:dyDescent="0.35">
      <c r="L10" s="30" t="s">
        <v>160</v>
      </c>
    </row>
    <row r="11" spans="1:15" x14ac:dyDescent="0.35">
      <c r="L11" s="30" t="s">
        <v>161</v>
      </c>
    </row>
    <row r="12" spans="1:15" x14ac:dyDescent="0.35">
      <c r="L12" s="30" t="s">
        <v>162</v>
      </c>
    </row>
    <row r="13" spans="1:15" x14ac:dyDescent="0.35">
      <c r="L13" s="30" t="s">
        <v>163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2024-02-06T16:16:30Z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