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CAROLINA GOMEZ/Andrea Katherine Salcedo Castiblanco/"/>
    </mc:Choice>
  </mc:AlternateContent>
  <xr:revisionPtr revIDLastSave="0" documentId="8_{9F8E101A-41BE-42A6-A81A-68C7A6DFE2F9}"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<sst xmlns="http://schemas.openxmlformats.org/spreadsheetml/2006/main" count="238" uniqueCount="179">
  <si>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</si>
  <si>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</si>
  <si>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</si>
  <si>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</si>
  <si>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</si>
  <si>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</si>
  <si>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</si>
  <si>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</si>
  <si>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</si>
  <si>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</si>
  <si>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</si>
  <si>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</si>
  <si>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</si>
  <si>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</si>
  <si>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</si>
  <si>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</si>
  <si>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</si>
  <si>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</si>
  <si>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</si>
  <si>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</si>
  <si>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</si>
  <si>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</si>
  <si>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</si>
  <si>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</si>
  <si>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</si>
  <si>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</si>
  <si>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</si>
  <si>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</si>
  <si>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</si>
  <si>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</si>
  <si>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</si>
  <si>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</si>
  <si>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</si>
  <si>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</si>
  <si>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</si>
  <si>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</si>
  <si>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</si>
  <si>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</si>
  <si>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</si>
  <si>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</si>
  <si>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</si>
  <si>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</si>
  <si>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</si>
  <si>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</si>
  <si>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</si>
  <si>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</si>
  <si>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</si>
  <si>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</si>
  <si>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</si>
  <si>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</si>
  <si>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</si>
  <si>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</si>
  <si>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</si>
  <si>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</si>
  <si>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</si>
  <si>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</si>
  <si>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</si>
  <si>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</si>
  <si>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</si>
  <si>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</si>
  <si>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</si>
  <si>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</si>
  <si>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</si>
  <si>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</si>
  <si>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</si>
  <si>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</si>
  <si>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</si>
  <si>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</si>
  <si>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</si>
  <si>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</si>
  <si>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</si>
  <si>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</si>
  <si>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</si>
  <si>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</si>
  <si>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</si>
  <si>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</si>
  <si>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</si>
  <si>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</si>
  <si>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</si>
  <si>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</si>
  <si>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</si>
  <si>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</si>
  <si>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</si>
  <si>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</si>
  <si>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</si>
  <si>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</si>
  <si>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</si>
  <si>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</si>
  <si>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</si>
  <si>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</si>
  <si>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</si>
  <si>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</si>
  <si>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</si>
  <si>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</si>
  <si>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</si>
  <si>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</si>
  <si>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</si>
  <si>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</si>
  <si>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</si>
  <si>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</si>
  <si>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</si>
  <si>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</si>
  <si>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</si>
  <si>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</si>
  <si>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</si>
  <si>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</si>
  <si>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</si>
  <si>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</si>
  <si>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</si>
  <si>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</si>
  <si>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</si>
  <si>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</si>
  <si>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</si>
  <si>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</si>
  <si>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</si>
  <si>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</si>
  <si>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</si>
  <si>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</si>
  <si>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</si>
  <si>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</si>
  <si>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</si>
  <si>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</si>
  <si>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</si>
  <si>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</si>
  <si>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</si>
  <si>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</si>
  <si>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</si>
  <si>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</si>
  <si>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</si>
  <si>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</si>
  <si>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</si>
  <si>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</si>
  <si>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</si>
  <si>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</si>
  <si>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</si>
  <si>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</si>
  <si>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</si>
  <si>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</si>
  <si>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</si>
  <si>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</si>
  <si>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</si>
  <si>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</si>
  <si>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</si>
  <si>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</si>
  <si>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</si>
  <si>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</si>
  <si>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</si>
  <si>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</si>
  <si>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</si>
  <si>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</si>
  <si>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</si>
  <si>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</si>
  <si>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</si>
  <si>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</si>
  <si>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</si>
  <si>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</si>
  <si>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</si>
  <si>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85001310300220230017300</t>
  </si>
  <si>
    <t xml:space="preserve">JUZGADO 02 CIVIL DEL CIRCUITO DE YOPAL  </t>
  </si>
  <si>
    <t>ANDREA KATHERINE SALCEDO CASTIBLANCO</t>
  </si>
  <si>
    <t>Calle 33B No. 12 B - 21, Barrio Altos de Manare (Yopal)</t>
  </si>
  <si>
    <t>andreasalcedoar@gmail.com</t>
  </si>
  <si>
    <t>DESCONOCIDO</t>
  </si>
  <si>
    <t>22 AÑOS</t>
  </si>
  <si>
    <t>N/A</t>
  </si>
  <si>
    <t>1. El día 01 de agosto de 2020, se presentó un accidente de tránsito entre el vehículo de placas MPL259 (asegurado) el cual era conducido por el señor EDUARDO PÉREZ GALLEGO y la motocicleta de placas AAF25E conducida por la señora ANDREA KATHERINE SALCEDO CASTIBLANCO.
2. Se indica que presuntamente el vehículo asegurado omitió la señal de PARE, lo cual tuvo como consecuencia el arrollamiento de la demandante.
3. Producto del accidente la demandante sufrió diferentes lesiones por las cuales considera le deben ser reconocidos perjuicios de índole material e inmaterial.</t>
  </si>
  <si>
    <t>MARÍA EDELMIRA PLAZAS PIRACÓN</t>
  </si>
  <si>
    <t>022143986 / 0</t>
  </si>
  <si>
    <t>MPL259</t>
  </si>
  <si>
    <t>MARÍA EDELMIRA PLAZAS PIRACÓN - EDUARDO PÉREZ GALLEGO</t>
  </si>
  <si>
    <t>Desde las 00:00 horas del 01/09/2019 hasta las 24:00 horas del 31/08/2020</t>
  </si>
  <si>
    <t xml:space="preserve">OK </t>
  </si>
  <si>
    <t>DE ACUERDO CON LAS EXCEPCIONES</t>
  </si>
  <si>
    <t>EXCEPCIONES DE FONDO FRENTE A LA DEMANDA:
1. EXIMENTE DE LA RESPONSABILIDAD DE LOS DEMANDANDOS POR CONFIGURARSE LA CAUSAL “HECHO EXCLUSIVO DE LA VICTIMA”.
2. INEXISTENCIA DE RESPONSABILIDAD A CARGO DE LOS DEMANDADOS POR LA FALTA DE ACREDITACIÓN DEL NEXO CAUSAL.
3. REDUCCIÓN DE LA INDEMNZACIÓN COMO CONSECUENCIA DE LA INCIDENCIA DE LA CONDUCTA DE LA VÍCTIMA EN LA PRODUCCIÓN DEL DAÑO.
4. INEXISTENCIA DE PRUEBA DEL LUCRO CESANTE.
5. IMPROCEDENCIA DEL RECONOCIMIENTO DEL DAÑO EMERGENTE.
6. TASACIÓN EXORBITANTE DE LOS DAÑOS MORALES.
7. IMPROCEDENCIA DEL RECONOCIMIENTO DEL DAÑO A LA SALUD.
8. GENÉRICA O INNOMINADA.
EXCEPCIONES DE FONDO FRENTE AL LLAMAMIENTO EN GARANTIA:
1. NO EXISTE OBLIGACIÓN INDEMNIZATORIA A CARGO DE ALLIANZ SEGUROS S.A., TODA VEZ QUE NO SE HA REALIZADO EL RIESGO ASEGURADO.
2. RIESGOS EXPRESAMENTE EXCLUIDOS EN LA PÓLIZA DE SEGURO DE AUTO LIVIANO - LIVIANOS SERVICIO PARTICULAR No. 022143986 / 0.
3. SUJECIÓN A LAS CONDICIONES PARTICULARES Y GENERALES DEL CONTRATO DE SEGURO, EL CLAUSULADO Y LOS AMPAROS.
4. CARÁCTER MERAMENTE INDEMNIZATORIO DE LOS CONTRATOS DE SEGURO.
5. EN CUALQUIER CASO, DE NINGUNA FORMA SE PODRÁ EXCEDER EL LIMITE DEL VALOR ASEGURADO.
6. DISPONIBILIDAD DEL VALOR ASEGURADO. 
7. PRESCRIPCIÓN DE LA ACCIÓN DERIVADA DEL CONTRATO DE SEGURO.
8. GENERICA O INNOMINADA Y OTRAS.</t>
  </si>
  <si>
    <t>SINIESTRO 92883085 - LEGIS APJ32241</t>
  </si>
  <si>
    <t>La contingencia se califica como REMOTA toda vez que las pruebas obrantes en el plenario acreditan que la responsabilidad en la ocurrencia del accidente de tránsito estuvo en cabeza de la demandante, configurando la causal exonerativa por el hecho exclusivo de la víctima.
Lo primero que debe tomarse en consideración, es que la póliza de seguro No. 022143986/0 cuyo asegurado es MARIA EDELMIRA PLAZAS PIRACON, presta cobertura temporal y material, de conformidad con los hechos y pretensiones, expuestos en el líbelo de la demanda. Frente a la cobertura temporal, debe señalarse que el hecho, esto es, el accidente de tránsito en el que resultó lesionada la señora ANDREA KATHERINE SALCEDO CASTIBLANCO ocurrió el 01 de agosto de 2020, es decir, acaeció dentro de la vigencia de la póliza comprendida entre el 01 de septiembre de 2019 y el 31 de agosto 2020. Aunado a ello, presta cobertura material en tanto ampara la responsabilidad civil extracontractual, pretensión que se endilga a la asegurada. 
Por otro lado, frente a la responsabilidad del asegurado, debe decirse que las pruebas existentes en el plenario demuestran que la causa del accidente de tránsito es imputable únicamente al actuar de la actora en calidad de conductora de la motocicleta de placas AAF25E, la cual no contaba con licencia de tránsito ni con la pericia suficiente para manejar la motocicleta. Circunstancia que se encuentra probada con el Informe Policial de Accidente de Tránsito diligenciado en la fecha de los hechos, en el que la motocicleta fue codificada con la hipótesis No. 139 “Impericia en el manejo - Cuando el conductor no tiene práctica, experiencia ni habilidad en la conducción para maniobrar ante una situación de peligro, siempre y cuando sea demostrable”. De manera que, la responsabilidad de la víctima se encuentra probada frente a la ocurrencia del accidente y las consecuentes lesiones que sufrió. Razón por la cual, la contingencia se califica como Remota. 
Todo lo anterior, sin perjuicio del carácter contingente del proceso.</t>
  </si>
  <si>
    <t>Como liquidación objetiva de las pretensiones se estima un monto de $69.205.064, discriminado así:
1. Lucro cesante: Se tasa la suma de $39.205.064 por este concepto, en la medida que la señora ANDREA KATHERINE SALCEDO CASTIBLANCO nació el 20 de marzo de 1998, es decir, que para la fecha del accidente tenía 22 años. Así las cosas, el periodo indemnizable será por 63,2 años, teniendo en cuenta la pérdida de capacidad laboral la cual es del 12,5%.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por ende el IBL corresponde al 12,5% de $1.300.000 (SMLMV 2024). 
2. Daño Emergente: No se tendrá en cuenta las sumas solicitadas, en tanto, no obra en el plenario prueba alguna que acredite los presuntos gastos en que incurrió la demandante por concepto de terapias, transporte, reparación de la motocicleta y gastos de representación.
3. Daño moral: Se tendrá en cuenta la suma de $15.000.000. el anterior valor económico se liquidó teniendo en cuenta los criterios jurisprudenciales fijados por la Corte Suprema de Justicia en Sentencia SC5885-2016 del 06 de mayo 2016, en donde se estableció que se reconocerá en caso de perturbación psíquica, deformidad física permanente y perdida de capacidad laboral (20,65%) por causa de accidente de tránsito, una suma máxima de $15.000.000 a la víctima.
4. Daño a la salud: No se reconocerá rubro alguno por daño a la salud, dado que no es jurídicamente viable reconocer condena alguna tendiente al pago por concepto de esta tipología de perjuicio, toda vez que el mismo en la jurisdicción ordinaria en su especialidad civil no constituye un daño resarcible, tal como lo ha establecido la Corte Suprema de Justicia en Sentencia del 05 de agosto de 2014. No obstante, el mismo puede ser entendido como daño a la vida en relación, por ende, se tasa la suma de $15.000.000, por cuanto la actora sufrió lesiones que aduce le han afectado gravemente, en la medida que presenta secuelas tales como deformidades fisicas y limitación del movimiento de su pierna derecha.
5. Deducible: No se encuentra contemplado dentro del contrato de seguro, deducible alguno para el amparo de responsabilidad civil extracontractual.</t>
  </si>
  <si>
    <t xml:space="preserve"> las pruebas existentes en el plenario demuestran que la causa del accidente de tránsito es imputable únicamente al actuar de la actora en calidad de conductora de la motocicleta de placas AAF25E, la cual no contaba con licencia de tránsito ni con la pericia suficiente para manejar la motocicleta. Circunstancia que se encuentra probada con el Informe Policial de Accidente de Tránsito diligenciado en la fecha de los hechos, en el que la motocicleta fue codificada con la hipótesis No. 139 “Impericia en el manejo - Cuando el conductor no tiene práctica, experiencia ni habilidad en la conducción para maniobrar ante una situación de peligro, siempre y cuando sea demostrable”. De manera que, la responsabilidad de la víctima se encuentra probada frente a la ocurrencia del accidente y las consecuentes lesiones que sufrió. Razón por la cual, la contingencia se califica como Remota. </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</si>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</sst>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8" borderId="1" xfId="0"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asalcedoa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8" zoomScale="96" zoomScaleNormal="96" workbookViewId="0">
      <selection activeCell="B25" sqref="B25:C27"/>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8" t="s">
        <v>0</v>
      </c>
      <c r="B1" s="58"/>
      <c r="C1" s="58"/>
    </row>
    <row r="2" spans="1:3" ht="14.45" customHeight="1" x14ac:dyDescent="0.25">
      <c r="A2" s="5" t="s">
        <v>1</v>
      </c>
      <c r="B2" s="63" t="s">
        <v>157</v>
      </c>
      <c r="C2" s="64"/>
    </row>
    <row r="3" spans="1:3" ht="14.45" customHeight="1" x14ac:dyDescent="0.25">
      <c r="A3" s="5" t="s">
        <v>2</v>
      </c>
      <c r="B3" s="59" t="s">
        <v>158</v>
      </c>
      <c r="C3" s="60"/>
    </row>
    <row r="4" spans="1:3" ht="14.45" customHeight="1" x14ac:dyDescent="0.25">
      <c r="A4" s="5" t="s">
        <v>3</v>
      </c>
      <c r="B4" s="65" t="s">
        <v>169</v>
      </c>
      <c r="C4" s="60"/>
    </row>
    <row r="5" spans="1:3" ht="14.45" customHeight="1" x14ac:dyDescent="0.25">
      <c r="A5" s="5" t="s">
        <v>4</v>
      </c>
      <c r="B5" s="59" t="s">
        <v>159</v>
      </c>
      <c r="C5" s="60"/>
    </row>
    <row r="6" spans="1:3" ht="14.45" customHeight="1" x14ac:dyDescent="0.25">
      <c r="A6" s="5" t="s">
        <v>5</v>
      </c>
      <c r="B6" s="52" t="s">
        <v>121</v>
      </c>
      <c r="C6" s="52"/>
    </row>
    <row r="7" spans="1:3" ht="14.45" customHeight="1" x14ac:dyDescent="0.25">
      <c r="A7" s="27" t="s">
        <v>6</v>
      </c>
      <c r="B7" s="59" t="s">
        <v>153</v>
      </c>
      <c r="C7" s="60"/>
    </row>
    <row r="8" spans="1:3" ht="14.45" customHeight="1" x14ac:dyDescent="0.25">
      <c r="A8" s="44" t="s">
        <v>138</v>
      </c>
      <c r="B8" s="54" t="s">
        <v>159</v>
      </c>
      <c r="C8" s="54"/>
    </row>
    <row r="9" spans="1:3" ht="14.45" customHeight="1" x14ac:dyDescent="0.25">
      <c r="A9" s="28" t="s">
        <v>132</v>
      </c>
      <c r="B9" s="67">
        <v>1118570694</v>
      </c>
      <c r="C9" s="52"/>
    </row>
    <row r="10" spans="1:3" ht="14.45" customHeight="1" x14ac:dyDescent="0.25">
      <c r="A10" s="28" t="s">
        <v>7</v>
      </c>
      <c r="B10" s="50" t="s">
        <v>160</v>
      </c>
      <c r="C10" s="50"/>
    </row>
    <row r="11" spans="1:3" ht="14.45" customHeight="1" x14ac:dyDescent="0.25">
      <c r="A11" s="29" t="s">
        <v>8</v>
      </c>
      <c r="B11" s="50">
        <v>3212374344</v>
      </c>
      <c r="C11" s="50"/>
    </row>
    <row r="12" spans="1:3" ht="14.45" customHeight="1" x14ac:dyDescent="0.25">
      <c r="A12" s="5" t="s">
        <v>9</v>
      </c>
      <c r="B12" s="51" t="s">
        <v>161</v>
      </c>
      <c r="C12" s="50"/>
    </row>
    <row r="13" spans="1:3" ht="14.45" customHeight="1" x14ac:dyDescent="0.25">
      <c r="A13" s="5" t="s">
        <v>10</v>
      </c>
      <c r="B13" s="52" t="s">
        <v>162</v>
      </c>
      <c r="C13" s="52"/>
    </row>
    <row r="14" spans="1:3" ht="14.45" customHeight="1" x14ac:dyDescent="0.25">
      <c r="A14" s="5" t="s">
        <v>11</v>
      </c>
      <c r="B14" s="53">
        <v>35874</v>
      </c>
      <c r="C14" s="52"/>
    </row>
    <row r="15" spans="1:3" ht="14.45" customHeight="1" x14ac:dyDescent="0.25">
      <c r="A15" s="5" t="s">
        <v>145</v>
      </c>
      <c r="B15" s="52" t="s">
        <v>163</v>
      </c>
      <c r="C15" s="52"/>
    </row>
    <row r="16" spans="1:3" ht="14.45" customHeight="1" x14ac:dyDescent="0.25">
      <c r="A16" s="5" t="s">
        <v>12</v>
      </c>
      <c r="B16" s="52" t="s">
        <v>164</v>
      </c>
      <c r="C16" s="52"/>
    </row>
    <row r="17" spans="1:3" ht="14.45" customHeight="1" x14ac:dyDescent="0.25">
      <c r="A17" s="5" t="s">
        <v>13</v>
      </c>
      <c r="B17" s="50" t="s">
        <v>14</v>
      </c>
      <c r="C17" s="50"/>
    </row>
    <row r="18" spans="1:3" ht="14.45" customHeight="1" x14ac:dyDescent="0.25">
      <c r="A18" s="5" t="s">
        <v>15</v>
      </c>
      <c r="B18" s="50" t="s">
        <v>162</v>
      </c>
      <c r="C18" s="50"/>
    </row>
    <row r="19" spans="1:3" ht="14.45" customHeight="1" x14ac:dyDescent="0.25">
      <c r="A19" s="5" t="s">
        <v>16</v>
      </c>
      <c r="B19" s="61">
        <v>877803</v>
      </c>
      <c r="C19" s="62"/>
    </row>
    <row r="20" spans="1:3" ht="14.45" customHeight="1" x14ac:dyDescent="0.25">
      <c r="A20" s="5" t="s">
        <v>133</v>
      </c>
      <c r="B20" s="52">
        <v>1</v>
      </c>
      <c r="C20" s="52"/>
    </row>
    <row r="21" spans="1:3" ht="14.45" customHeight="1" x14ac:dyDescent="0.25">
      <c r="A21" s="5" t="s">
        <v>17</v>
      </c>
      <c r="B21" s="50" t="s">
        <v>18</v>
      </c>
      <c r="C21" s="50"/>
    </row>
    <row r="22" spans="1:3" ht="14.45" customHeight="1" x14ac:dyDescent="0.25">
      <c r="A22" s="44" t="s">
        <v>19</v>
      </c>
      <c r="B22" s="48">
        <v>44044</v>
      </c>
      <c r="C22" s="49"/>
    </row>
    <row r="23" spans="1:3" ht="14.45" customHeight="1" x14ac:dyDescent="0.25">
      <c r="A23" s="28" t="s">
        <v>20</v>
      </c>
      <c r="B23" s="47">
        <v>45156</v>
      </c>
      <c r="C23" s="47"/>
    </row>
    <row r="24" spans="1:3" ht="14.45" customHeight="1" x14ac:dyDescent="0.25">
      <c r="A24" s="28" t="s">
        <v>21</v>
      </c>
      <c r="B24" s="47">
        <v>45219</v>
      </c>
      <c r="C24" s="47"/>
    </row>
    <row r="25" spans="1:3" x14ac:dyDescent="0.25">
      <c r="A25" s="66" t="s">
        <v>147</v>
      </c>
      <c r="B25" s="45" t="s">
        <v>165</v>
      </c>
      <c r="C25" s="46"/>
    </row>
    <row r="26" spans="1:3" x14ac:dyDescent="0.25">
      <c r="A26" s="66"/>
      <c r="B26" s="46"/>
      <c r="C26" s="46"/>
    </row>
    <row r="27" spans="1:3" ht="100.5" customHeight="1" x14ac:dyDescent="0.25">
      <c r="A27" s="66"/>
      <c r="B27" s="46"/>
      <c r="C27" s="46"/>
    </row>
    <row r="28" spans="1:3" x14ac:dyDescent="0.25">
      <c r="A28" s="28" t="s">
        <v>23</v>
      </c>
      <c r="B28" s="46" t="s">
        <v>166</v>
      </c>
      <c r="C28" s="46"/>
    </row>
    <row r="29" spans="1:3" x14ac:dyDescent="0.25">
      <c r="A29" s="28" t="s">
        <v>24</v>
      </c>
      <c r="B29" s="55">
        <v>52425898</v>
      </c>
      <c r="C29" s="46"/>
    </row>
    <row r="30" spans="1:3" x14ac:dyDescent="0.25">
      <c r="A30" s="44" t="s">
        <v>25</v>
      </c>
      <c r="B30" s="54" t="s">
        <v>168</v>
      </c>
      <c r="C30" s="54"/>
    </row>
    <row r="31" spans="1:3" x14ac:dyDescent="0.25">
      <c r="A31" s="28" t="s">
        <v>134</v>
      </c>
      <c r="B31" s="46" t="s">
        <v>167</v>
      </c>
      <c r="C31" s="46"/>
    </row>
    <row r="32" spans="1:3" x14ac:dyDescent="0.25">
      <c r="A32" s="28" t="s">
        <v>26</v>
      </c>
      <c r="B32" s="56">
        <v>45264</v>
      </c>
      <c r="C32" s="57"/>
    </row>
    <row r="33" spans="1:3" x14ac:dyDescent="0.25">
      <c r="A33" s="5" t="s">
        <v>27</v>
      </c>
      <c r="B33" s="53">
        <v>45329</v>
      </c>
      <c r="C33" s="53"/>
    </row>
    <row r="34" spans="1:3" ht="45" x14ac:dyDescent="0.25">
      <c r="A34" s="5" t="s">
        <v>135</v>
      </c>
      <c r="B34" s="53">
        <v>45359</v>
      </c>
      <c r="C34" s="52"/>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0811234A-433A-484C-A209-ED82A20039F4}"/>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8" t="s">
        <v>28</v>
      </c>
      <c r="B1" s="68"/>
      <c r="C1" s="68"/>
    </row>
    <row r="2" spans="1:3" ht="15.75" customHeight="1" x14ac:dyDescent="0.25">
      <c r="A2" s="20" t="s">
        <v>29</v>
      </c>
      <c r="B2" s="69" t="s">
        <v>174</v>
      </c>
      <c r="C2" s="70"/>
    </row>
    <row r="3" spans="1:3" s="2" customFormat="1" x14ac:dyDescent="0.25">
      <c r="A3" s="5" t="s">
        <v>1</v>
      </c>
      <c r="B3" s="52" t="str">
        <f>'AUTOS  NOTA 322'!B2:C2</f>
        <v>85001310300220230017300</v>
      </c>
      <c r="C3" s="52"/>
    </row>
    <row r="4" spans="1:3" s="2" customFormat="1" x14ac:dyDescent="0.25">
      <c r="A4" s="5" t="s">
        <v>2</v>
      </c>
      <c r="B4" s="52" t="str">
        <f>'AUTOS  NOTA 322'!B3:C3</f>
        <v xml:space="preserve">JUZGADO 02 CIVIL DEL CIRCUITO DE YOPAL  </v>
      </c>
      <c r="C4" s="52"/>
    </row>
    <row r="5" spans="1:3" s="2" customFormat="1" x14ac:dyDescent="0.25">
      <c r="A5" s="5" t="s">
        <v>3</v>
      </c>
      <c r="B5" s="52" t="str">
        <f>'AUTOS  NOTA 322'!B4:C4</f>
        <v>MARÍA EDELMIRA PLAZAS PIRACÓN - EDUARDO PÉREZ GALLEGO</v>
      </c>
      <c r="C5" s="52"/>
    </row>
    <row r="6" spans="1:3" s="2" customFormat="1" x14ac:dyDescent="0.25">
      <c r="A6" s="5" t="s">
        <v>4</v>
      </c>
      <c r="B6" s="52" t="str">
        <f>'AUTOS  NOTA 322'!B5:C5</f>
        <v>ANDREA KATHERINE SALCEDO CASTIBLANCO</v>
      </c>
      <c r="C6" s="52"/>
    </row>
    <row r="7" spans="1:3" s="2" customFormat="1" x14ac:dyDescent="0.25">
      <c r="A7" s="5" t="s">
        <v>5</v>
      </c>
      <c r="B7" s="52" t="str">
        <f>'AUTOS  NOTA 322'!B6:C6</f>
        <v>LLAMADA EN GARANTIA</v>
      </c>
      <c r="C7" s="52"/>
    </row>
    <row r="8" spans="1:3" s="2" customFormat="1" x14ac:dyDescent="0.25">
      <c r="A8" s="31" t="s">
        <v>119</v>
      </c>
      <c r="B8" s="52" t="str">
        <f>'AUTOS  NOTA 322'!B7:C8</f>
        <v>ANDREA KATHERINE SALCEDO CASTIBLANCO</v>
      </c>
      <c r="C8" s="52"/>
    </row>
    <row r="9" spans="1:3" x14ac:dyDescent="0.25">
      <c r="A9" s="20" t="s">
        <v>30</v>
      </c>
      <c r="B9" s="52">
        <v>22143986</v>
      </c>
      <c r="C9" s="52"/>
    </row>
    <row r="10" spans="1:3" x14ac:dyDescent="0.25">
      <c r="A10" s="20" t="s">
        <v>22</v>
      </c>
      <c r="B10" s="52" t="s">
        <v>124</v>
      </c>
      <c r="C10" s="52"/>
    </row>
    <row r="11" spans="1:3" x14ac:dyDescent="0.25">
      <c r="A11" s="20" t="s">
        <v>31</v>
      </c>
      <c r="B11" s="83">
        <v>4000000000</v>
      </c>
      <c r="C11" s="84"/>
    </row>
    <row r="12" spans="1:3" x14ac:dyDescent="0.25">
      <c r="A12" s="20" t="s">
        <v>137</v>
      </c>
      <c r="B12" s="83">
        <v>0</v>
      </c>
      <c r="C12" s="84"/>
    </row>
    <row r="13" spans="1:3" x14ac:dyDescent="0.25">
      <c r="A13" s="20" t="s">
        <v>32</v>
      </c>
      <c r="B13" s="59" t="s">
        <v>94</v>
      </c>
      <c r="C13" s="60"/>
    </row>
    <row r="14" spans="1:3" x14ac:dyDescent="0.25">
      <c r="A14" s="20" t="s">
        <v>33</v>
      </c>
      <c r="B14" s="50" t="s">
        <v>170</v>
      </c>
      <c r="C14" s="52"/>
    </row>
    <row r="15" spans="1:3" x14ac:dyDescent="0.25">
      <c r="A15" s="20" t="s">
        <v>34</v>
      </c>
      <c r="B15" s="52" t="s">
        <v>35</v>
      </c>
      <c r="C15" s="52"/>
    </row>
    <row r="16" spans="1:3" x14ac:dyDescent="0.25">
      <c r="A16" s="20" t="s">
        <v>36</v>
      </c>
      <c r="B16" s="52" t="s">
        <v>35</v>
      </c>
      <c r="C16" s="52"/>
    </row>
    <row r="17" spans="1:3" x14ac:dyDescent="0.25">
      <c r="A17" s="85" t="s">
        <v>37</v>
      </c>
      <c r="B17" s="52"/>
      <c r="C17" s="52"/>
    </row>
    <row r="18" spans="1:3" x14ac:dyDescent="0.25">
      <c r="A18" s="86"/>
      <c r="B18" s="10" t="s">
        <v>39</v>
      </c>
      <c r="C18" s="10" t="s">
        <v>40</v>
      </c>
    </row>
    <row r="19" spans="1:3" x14ac:dyDescent="0.25">
      <c r="A19" s="86"/>
      <c r="B19" s="6" t="s">
        <v>144</v>
      </c>
      <c r="C19" s="6"/>
    </row>
    <row r="20" spans="1:3" x14ac:dyDescent="0.25">
      <c r="A20" s="86"/>
      <c r="B20" s="6"/>
      <c r="C20" s="6"/>
    </row>
    <row r="21" spans="1:3" x14ac:dyDescent="0.25">
      <c r="A21" s="87"/>
      <c r="B21" s="6"/>
      <c r="C21" s="6"/>
    </row>
    <row r="22" spans="1:3" x14ac:dyDescent="0.25">
      <c r="A22" s="20" t="s">
        <v>41</v>
      </c>
      <c r="B22" s="52"/>
      <c r="C22" s="52"/>
    </row>
    <row r="23" spans="1:3" x14ac:dyDescent="0.25">
      <c r="A23" s="20" t="s">
        <v>42</v>
      </c>
      <c r="B23" s="69"/>
      <c r="C23" s="70"/>
    </row>
    <row r="24" spans="1:3" x14ac:dyDescent="0.25">
      <c r="A24" s="20" t="s">
        <v>43</v>
      </c>
      <c r="B24" s="52"/>
      <c r="C24" s="52"/>
    </row>
    <row r="25" spans="1:3" x14ac:dyDescent="0.25">
      <c r="A25" s="20" t="s">
        <v>44</v>
      </c>
      <c r="B25" s="52"/>
      <c r="C25" s="52"/>
    </row>
    <row r="26" spans="1:3" x14ac:dyDescent="0.25">
      <c r="A26" s="20" t="s">
        <v>46</v>
      </c>
      <c r="B26" s="52"/>
      <c r="C26" s="52"/>
    </row>
    <row r="27" spans="1:3" x14ac:dyDescent="0.25">
      <c r="A27" s="19" t="s">
        <v>47</v>
      </c>
      <c r="B27" s="52"/>
      <c r="C27" s="52"/>
    </row>
    <row r="28" spans="1:3" x14ac:dyDescent="0.25">
      <c r="A28" s="71" t="s">
        <v>48</v>
      </c>
      <c r="B28" s="71"/>
      <c r="C28" s="71"/>
    </row>
    <row r="29" spans="1:3" x14ac:dyDescent="0.25">
      <c r="A29" s="81" t="s">
        <v>49</v>
      </c>
      <c r="B29" s="82"/>
      <c r="C29" s="11"/>
    </row>
    <row r="30" spans="1:3" x14ac:dyDescent="0.25">
      <c r="A30" s="81" t="s">
        <v>50</v>
      </c>
      <c r="B30" s="82"/>
      <c r="C30" s="11"/>
    </row>
    <row r="31" spans="1:3" x14ac:dyDescent="0.25">
      <c r="A31" s="81" t="s">
        <v>51</v>
      </c>
      <c r="B31" s="82"/>
      <c r="C31" s="12"/>
    </row>
    <row r="32" spans="1:3" x14ac:dyDescent="0.25">
      <c r="A32" s="81" t="s">
        <v>52</v>
      </c>
      <c r="B32" s="82"/>
      <c r="C32" s="11"/>
    </row>
    <row r="33" spans="1:3" x14ac:dyDescent="0.25">
      <c r="A33" s="81" t="s">
        <v>53</v>
      </c>
      <c r="B33" s="82"/>
      <c r="C33" s="11"/>
    </row>
    <row r="34" spans="1:3" x14ac:dyDescent="0.25">
      <c r="A34" s="81" t="s">
        <v>54</v>
      </c>
      <c r="B34" s="82"/>
      <c r="C34" s="13"/>
    </row>
    <row r="35" spans="1:3" x14ac:dyDescent="0.25">
      <c r="A35" s="72" t="s">
        <v>55</v>
      </c>
      <c r="B35" s="73"/>
      <c r="C35" s="14"/>
    </row>
    <row r="36" spans="1:3" x14ac:dyDescent="0.25">
      <c r="A36" s="72" t="s">
        <v>56</v>
      </c>
      <c r="B36" s="73"/>
      <c r="C36" s="15"/>
    </row>
    <row r="37" spans="1:3" x14ac:dyDescent="0.25">
      <c r="A37" s="74" t="s">
        <v>57</v>
      </c>
      <c r="B37" s="75"/>
      <c r="C37" s="15"/>
    </row>
    <row r="38" spans="1:3" x14ac:dyDescent="0.25">
      <c r="A38" s="76"/>
      <c r="B38" s="77"/>
      <c r="C38" s="15"/>
    </row>
    <row r="39" spans="1:3" x14ac:dyDescent="0.25">
      <c r="A39" s="78"/>
      <c r="B39" s="79"/>
      <c r="C39" s="15"/>
    </row>
    <row r="40" spans="1:3" x14ac:dyDescent="0.25">
      <c r="A40" s="80" t="s">
        <v>58</v>
      </c>
      <c r="B40" s="80"/>
      <c r="C40" s="80"/>
    </row>
    <row r="41" spans="1:3" x14ac:dyDescent="0.25">
      <c r="A41" s="17" t="s">
        <v>59</v>
      </c>
      <c r="B41" s="18"/>
      <c r="C41" s="15"/>
    </row>
    <row r="42" spans="1:3" x14ac:dyDescent="0.25">
      <c r="A42" s="72" t="s">
        <v>60</v>
      </c>
      <c r="B42" s="73"/>
      <c r="C42" s="15"/>
    </row>
    <row r="43" spans="1:3" x14ac:dyDescent="0.25">
      <c r="A43" s="72" t="s">
        <v>61</v>
      </c>
      <c r="B43" s="73"/>
      <c r="C43" s="15"/>
    </row>
    <row r="44" spans="1:3" x14ac:dyDescent="0.25">
      <c r="A44" s="17" t="s">
        <v>62</v>
      </c>
      <c r="B44" s="18"/>
      <c r="C44" s="15"/>
    </row>
    <row r="45" spans="1:3" x14ac:dyDescent="0.25">
      <c r="A45" s="17" t="s">
        <v>63</v>
      </c>
      <c r="B45" s="18"/>
      <c r="C45" s="15"/>
    </row>
    <row r="46" spans="1:3" x14ac:dyDescent="0.25">
      <c r="A46" s="72" t="s">
        <v>64</v>
      </c>
      <c r="B46" s="73"/>
      <c r="C46" s="15"/>
    </row>
    <row r="47" spans="1:3" x14ac:dyDescent="0.25">
      <c r="A47" s="17" t="s">
        <v>65</v>
      </c>
      <c r="B47" s="16"/>
      <c r="C47" s="15"/>
    </row>
    <row r="48" spans="1:3" x14ac:dyDescent="0.25">
      <c r="A48" s="72" t="s">
        <v>66</v>
      </c>
      <c r="B48" s="73"/>
      <c r="C48" s="15"/>
    </row>
    <row r="49" spans="1:3" x14ac:dyDescent="0.25">
      <c r="A49" s="72" t="s">
        <v>67</v>
      </c>
      <c r="B49" s="73"/>
      <c r="C49" s="15"/>
    </row>
    <row r="50" spans="1:3" x14ac:dyDescent="0.25">
      <c r="A50" s="72" t="s">
        <v>57</v>
      </c>
      <c r="B50" s="73"/>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115" zoomScaleNormal="115" workbookViewId="0">
      <selection activeCell="B19" sqref="B19:C19"/>
    </sheetView>
  </sheetViews>
  <sheetFormatPr baseColWidth="10" defaultColWidth="0" defaultRowHeight="15" x14ac:dyDescent="0.25"/>
  <cols>
    <col min="1" max="1" width="41.85546875" customWidth="1"/>
    <col min="2" max="2" width="35.28515625" customWidth="1"/>
    <col min="3" max="3" width="54.85546875" customWidth="1"/>
    <col min="4" max="8" width="11.42578125" hidden="1" customWidth="1"/>
    <col min="9" max="9" width="12" hidden="1" customWidth="1"/>
    <col min="10" max="16384" width="11.42578125" hidden="1"/>
  </cols>
  <sheetData>
    <row r="1" spans="1:9" ht="18.75" x14ac:dyDescent="0.25">
      <c r="A1" s="68" t="s">
        <v>68</v>
      </c>
      <c r="B1" s="68"/>
      <c r="C1" s="68"/>
    </row>
    <row r="2" spans="1:9" ht="15" customHeight="1" x14ac:dyDescent="0.25">
      <c r="A2" s="35" t="s">
        <v>29</v>
      </c>
      <c r="B2" s="92" t="str">
        <f>'AUTOS NOTA 321'!B2:C2</f>
        <v>SINIESTRO 92883085 - LEGIS APJ32241</v>
      </c>
      <c r="C2" s="93"/>
    </row>
    <row r="3" spans="1:9" x14ac:dyDescent="0.25">
      <c r="A3" s="36" t="s">
        <v>1</v>
      </c>
      <c r="B3" s="96" t="str">
        <f>'AUTOS  NOTA 322'!B2:C2</f>
        <v>85001310300220230017300</v>
      </c>
      <c r="C3" s="96"/>
    </row>
    <row r="4" spans="1:9" x14ac:dyDescent="0.25">
      <c r="A4" s="36" t="s">
        <v>2</v>
      </c>
      <c r="B4" s="96" t="str">
        <f>'AUTOS  NOTA 322'!B3:C3</f>
        <v xml:space="preserve">JUZGADO 02 CIVIL DEL CIRCUITO DE YOPAL  </v>
      </c>
      <c r="C4" s="96"/>
    </row>
    <row r="5" spans="1:9" x14ac:dyDescent="0.25">
      <c r="A5" s="36" t="s">
        <v>3</v>
      </c>
      <c r="B5" s="96" t="str">
        <f>'AUTOS  NOTA 322'!B4:C4</f>
        <v>MARÍA EDELMIRA PLAZAS PIRACÓN - EDUARDO PÉREZ GALLEGO</v>
      </c>
      <c r="C5" s="96"/>
    </row>
    <row r="6" spans="1:9" ht="15" customHeight="1" x14ac:dyDescent="0.25">
      <c r="A6" s="36" t="s">
        <v>4</v>
      </c>
      <c r="B6" s="96" t="str">
        <f>'AUTOS  NOTA 322'!B5:C5</f>
        <v>ANDREA KATHERINE SALCEDO CASTIBLANCO</v>
      </c>
      <c r="C6" s="96"/>
    </row>
    <row r="7" spans="1:9" x14ac:dyDescent="0.25">
      <c r="A7" s="36" t="s">
        <v>5</v>
      </c>
      <c r="B7" s="96" t="str">
        <f>'AUTOS  NOTA 322'!B6:C6</f>
        <v>LLAMADA EN GARANTIA</v>
      </c>
      <c r="C7" s="96"/>
    </row>
    <row r="8" spans="1:9" x14ac:dyDescent="0.25">
      <c r="A8" s="38" t="s">
        <v>119</v>
      </c>
      <c r="B8" s="96" t="str">
        <f>'AUTOS  NOTA 322'!B7:C8</f>
        <v>ANDREA KATHERINE SALCEDO CASTIBLANCO</v>
      </c>
      <c r="C8" s="96"/>
    </row>
    <row r="9" spans="1:9" ht="30" x14ac:dyDescent="0.25">
      <c r="A9" s="36" t="s">
        <v>69</v>
      </c>
      <c r="B9" s="90">
        <f>SUM(C11,C12,C14,C15,C17)</f>
        <v>492153050</v>
      </c>
      <c r="C9" s="91"/>
    </row>
    <row r="10" spans="1:9" x14ac:dyDescent="0.25">
      <c r="A10" s="97" t="s">
        <v>70</v>
      </c>
      <c r="B10" s="94" t="s">
        <v>71</v>
      </c>
      <c r="C10" s="95"/>
    </row>
    <row r="11" spans="1:9" x14ac:dyDescent="0.25">
      <c r="A11" s="97"/>
      <c r="B11" s="37" t="s">
        <v>72</v>
      </c>
      <c r="C11" s="32">
        <v>73223150</v>
      </c>
    </row>
    <row r="12" spans="1:9" x14ac:dyDescent="0.25">
      <c r="A12" s="97"/>
      <c r="B12" s="37" t="s">
        <v>73</v>
      </c>
      <c r="C12" s="32">
        <v>12929900</v>
      </c>
    </row>
    <row r="13" spans="1:9" x14ac:dyDescent="0.25">
      <c r="A13" s="97"/>
      <c r="B13" s="94"/>
      <c r="C13" s="95"/>
    </row>
    <row r="14" spans="1:9" x14ac:dyDescent="0.25">
      <c r="A14" s="97"/>
      <c r="B14" s="37" t="s">
        <v>116</v>
      </c>
      <c r="C14" s="40">
        <v>290000000</v>
      </c>
    </row>
    <row r="15" spans="1:9" x14ac:dyDescent="0.25">
      <c r="A15" s="97"/>
      <c r="B15" s="37" t="s">
        <v>117</v>
      </c>
      <c r="C15" s="40">
        <v>116000000</v>
      </c>
      <c r="E15" t="s">
        <v>75</v>
      </c>
      <c r="F15" s="22">
        <v>0.7</v>
      </c>
    </row>
    <row r="16" spans="1:9" x14ac:dyDescent="0.25">
      <c r="A16" s="97"/>
      <c r="B16" s="94" t="s">
        <v>76</v>
      </c>
      <c r="C16" s="95"/>
      <c r="E16" t="s">
        <v>77</v>
      </c>
      <c r="F16" s="23">
        <v>0.3</v>
      </c>
      <c r="I16" s="25"/>
    </row>
    <row r="17" spans="1:9" x14ac:dyDescent="0.25">
      <c r="A17" s="97"/>
      <c r="B17" s="37"/>
      <c r="C17" s="41"/>
      <c r="F17" s="26"/>
      <c r="I17" s="25"/>
    </row>
    <row r="18" spans="1:9" ht="23.25" customHeight="1" x14ac:dyDescent="0.25">
      <c r="A18" s="39" t="s">
        <v>78</v>
      </c>
      <c r="B18" s="92" t="s">
        <v>79</v>
      </c>
      <c r="C18" s="93"/>
    </row>
    <row r="19" spans="1:9" ht="60" x14ac:dyDescent="0.25">
      <c r="A19" s="36" t="s">
        <v>80</v>
      </c>
      <c r="B19" s="104" t="s">
        <v>175</v>
      </c>
      <c r="C19" s="105"/>
    </row>
    <row r="20" spans="1:9" ht="15" customHeight="1" x14ac:dyDescent="0.25">
      <c r="A20" s="21" t="s">
        <v>81</v>
      </c>
      <c r="B20" s="101">
        <f>((C22+C23+C25+C26+C30+C28+C32+C34+C29+C33)-C37)*C36*C38</f>
        <v>69205064</v>
      </c>
      <c r="C20" s="101"/>
    </row>
    <row r="21" spans="1:9" x14ac:dyDescent="0.25">
      <c r="A21" s="7" t="s">
        <v>82</v>
      </c>
      <c r="B21" s="106" t="s">
        <v>71</v>
      </c>
      <c r="C21" s="107"/>
    </row>
    <row r="22" spans="1:9" x14ac:dyDescent="0.25">
      <c r="A22" s="88"/>
      <c r="B22" s="37" t="s">
        <v>72</v>
      </c>
      <c r="C22" s="32">
        <v>39205064</v>
      </c>
    </row>
    <row r="23" spans="1:9" x14ac:dyDescent="0.25">
      <c r="A23" s="89"/>
      <c r="B23" s="37" t="s">
        <v>73</v>
      </c>
      <c r="C23" s="32"/>
    </row>
    <row r="24" spans="1:9" x14ac:dyDescent="0.25">
      <c r="A24" s="89"/>
      <c r="B24" s="94" t="s">
        <v>74</v>
      </c>
      <c r="C24" s="95"/>
    </row>
    <row r="25" spans="1:9" x14ac:dyDescent="0.25">
      <c r="A25" s="89"/>
      <c r="B25" s="37" t="s">
        <v>116</v>
      </c>
      <c r="C25" s="32">
        <v>15000000</v>
      </c>
    </row>
    <row r="26" spans="1:9" ht="29.1" customHeight="1" x14ac:dyDescent="0.25">
      <c r="A26" s="89"/>
      <c r="B26" s="37" t="s">
        <v>118</v>
      </c>
      <c r="C26" s="32">
        <v>15000000</v>
      </c>
    </row>
    <row r="27" spans="1:9" x14ac:dyDescent="0.25">
      <c r="A27" s="89"/>
      <c r="B27" s="94" t="s">
        <v>148</v>
      </c>
      <c r="C27" s="95"/>
    </row>
    <row r="28" spans="1:9" x14ac:dyDescent="0.25">
      <c r="A28" s="89"/>
      <c r="B28" s="37" t="s">
        <v>156</v>
      </c>
      <c r="C28" s="32">
        <v>0</v>
      </c>
    </row>
    <row r="29" spans="1:9" x14ac:dyDescent="0.25">
      <c r="A29" s="89"/>
      <c r="B29" s="37" t="s">
        <v>72</v>
      </c>
      <c r="C29" s="32">
        <v>0</v>
      </c>
    </row>
    <row r="30" spans="1:9" x14ac:dyDescent="0.25">
      <c r="A30" s="89"/>
      <c r="B30" s="37" t="s">
        <v>73</v>
      </c>
      <c r="C30" s="32">
        <v>0</v>
      </c>
    </row>
    <row r="31" spans="1:9" x14ac:dyDescent="0.25">
      <c r="A31" s="89"/>
      <c r="B31" s="94" t="s">
        <v>149</v>
      </c>
      <c r="C31" s="95"/>
    </row>
    <row r="32" spans="1:9" x14ac:dyDescent="0.25">
      <c r="A32" s="89"/>
      <c r="B32" s="37"/>
      <c r="C32" s="32"/>
    </row>
    <row r="33" spans="1:3" x14ac:dyDescent="0.25">
      <c r="A33" s="89"/>
      <c r="B33" s="37" t="s">
        <v>72</v>
      </c>
      <c r="C33" s="32">
        <v>0</v>
      </c>
    </row>
    <row r="34" spans="1:3" x14ac:dyDescent="0.25">
      <c r="A34" s="89"/>
      <c r="B34" s="37" t="s">
        <v>73</v>
      </c>
      <c r="C34" s="32">
        <v>0</v>
      </c>
    </row>
    <row r="35" spans="1:3" x14ac:dyDescent="0.25">
      <c r="A35" s="89"/>
      <c r="B35" s="94" t="s">
        <v>136</v>
      </c>
      <c r="C35" s="95"/>
    </row>
    <row r="36" spans="1:3" x14ac:dyDescent="0.25">
      <c r="A36" s="89"/>
      <c r="B36" s="37" t="s">
        <v>152</v>
      </c>
      <c r="C36" s="33">
        <v>1</v>
      </c>
    </row>
    <row r="37" spans="1:3" x14ac:dyDescent="0.25">
      <c r="A37" s="89"/>
      <c r="B37" s="37" t="s">
        <v>137</v>
      </c>
      <c r="C37" s="34">
        <v>0</v>
      </c>
    </row>
    <row r="38" spans="1:3" x14ac:dyDescent="0.25">
      <c r="A38" s="89"/>
      <c r="B38" s="37" t="s">
        <v>155</v>
      </c>
      <c r="C38" s="33">
        <v>1</v>
      </c>
    </row>
    <row r="39" spans="1:3" x14ac:dyDescent="0.25">
      <c r="A39" s="24" t="s">
        <v>83</v>
      </c>
      <c r="B39" s="101">
        <f>IFERROR(B20*(VLOOKUP(B18,E15:F17,2,0)),16666)</f>
        <v>16666</v>
      </c>
      <c r="C39" s="101"/>
    </row>
    <row r="40" spans="1:3" ht="93" customHeight="1" x14ac:dyDescent="0.25">
      <c r="A40" s="36" t="s">
        <v>150</v>
      </c>
      <c r="B40" s="102" t="s">
        <v>176</v>
      </c>
      <c r="C40" s="103"/>
    </row>
    <row r="41" spans="1:3" ht="211.5" customHeight="1" x14ac:dyDescent="0.25">
      <c r="A41" s="36" t="s">
        <v>84</v>
      </c>
      <c r="B41" s="99" t="s">
        <v>173</v>
      </c>
      <c r="C41" s="100"/>
    </row>
    <row r="42" spans="1:3" ht="26.1" customHeight="1" x14ac:dyDescent="0.25">
      <c r="A42" s="43" t="s">
        <v>141</v>
      </c>
      <c r="B42" s="43"/>
      <c r="C42" s="43"/>
    </row>
    <row r="43" spans="1:3" x14ac:dyDescent="0.25">
      <c r="A43" s="42" t="s">
        <v>142</v>
      </c>
      <c r="B43" s="98" t="s">
        <v>171</v>
      </c>
      <c r="C43" s="98"/>
    </row>
    <row r="44" spans="1:3" ht="41.1" customHeight="1" x14ac:dyDescent="0.25">
      <c r="A44" s="42" t="s">
        <v>140</v>
      </c>
      <c r="B44" s="98" t="s">
        <v>172</v>
      </c>
      <c r="C44" s="98"/>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7" sqref="B17:C1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8" t="s">
        <v>85</v>
      </c>
      <c r="B1" s="68"/>
      <c r="C1" s="68"/>
    </row>
    <row r="2" spans="1:3" x14ac:dyDescent="0.25">
      <c r="A2" s="20" t="s">
        <v>29</v>
      </c>
      <c r="B2" s="69" t="str">
        <f>'AUTOS NOTA 324'!B2:C2</f>
        <v>SINIESTRO 92883085 - LEGIS APJ32241</v>
      </c>
      <c r="C2" s="70"/>
    </row>
    <row r="3" spans="1:3" x14ac:dyDescent="0.25">
      <c r="A3" s="5" t="s">
        <v>1</v>
      </c>
      <c r="B3" s="52" t="str">
        <f>'AUTOS  NOTA 322'!B2:C2</f>
        <v>85001310300220230017300</v>
      </c>
      <c r="C3" s="52"/>
    </row>
    <row r="4" spans="1:3" x14ac:dyDescent="0.25">
      <c r="A4" s="5" t="s">
        <v>2</v>
      </c>
      <c r="B4" s="52" t="str">
        <f>'AUTOS  NOTA 322'!B3:C3</f>
        <v xml:space="preserve">JUZGADO 02 CIVIL DEL CIRCUITO DE YOPAL  </v>
      </c>
      <c r="C4" s="52"/>
    </row>
    <row r="5" spans="1:3" x14ac:dyDescent="0.25">
      <c r="A5" s="5" t="s">
        <v>3</v>
      </c>
      <c r="B5" s="52" t="str">
        <f>'AUTOS  NOTA 322'!B4:C4</f>
        <v>MARÍA EDELMIRA PLAZAS PIRACÓN - EDUARDO PÉREZ GALLEGO</v>
      </c>
      <c r="C5" s="52"/>
    </row>
    <row r="6" spans="1:3" ht="15" customHeight="1" x14ac:dyDescent="0.25">
      <c r="A6" s="5" t="s">
        <v>4</v>
      </c>
      <c r="B6" s="52" t="str">
        <f>'AUTOS  NOTA 322'!B5:C5</f>
        <v>ANDREA KATHERINE SALCEDO CASTIBLANCO</v>
      </c>
      <c r="C6" s="52"/>
    </row>
    <row r="7" spans="1:3" ht="15" customHeight="1" x14ac:dyDescent="0.25">
      <c r="A7" s="5" t="s">
        <v>5</v>
      </c>
      <c r="B7" s="52" t="str">
        <f>'AUTOS  NOTA 322'!B6:C6</f>
        <v>LLAMADA EN GARANTIA</v>
      </c>
      <c r="C7" s="52"/>
    </row>
    <row r="8" spans="1:3" ht="15" customHeight="1" x14ac:dyDescent="0.25">
      <c r="A8" s="31" t="s">
        <v>119</v>
      </c>
      <c r="B8" s="52" t="str">
        <f>'AUTOS  NOTA 322'!B7:C8</f>
        <v>ANDREA KATHERINE SALCEDO CASTIBLANCO</v>
      </c>
      <c r="C8" s="52"/>
    </row>
    <row r="9" spans="1:3" ht="18.95" customHeight="1" x14ac:dyDescent="0.25">
      <c r="A9" s="5" t="s">
        <v>120</v>
      </c>
      <c r="B9" s="52" t="s">
        <v>79</v>
      </c>
      <c r="C9" s="52"/>
    </row>
    <row r="10" spans="1:3" x14ac:dyDescent="0.25">
      <c r="A10" s="7" t="s">
        <v>82</v>
      </c>
      <c r="B10" s="110">
        <f>'AUTOS NOTA 324'!B20:C20</f>
        <v>69205064</v>
      </c>
      <c r="C10" s="110"/>
    </row>
    <row r="11" spans="1:3" x14ac:dyDescent="0.25">
      <c r="A11" s="7" t="s">
        <v>139</v>
      </c>
      <c r="B11" s="111">
        <f>'AUTOS NOTA 324'!B39:C39</f>
        <v>16666</v>
      </c>
      <c r="C11" s="52"/>
    </row>
    <row r="12" spans="1:3" ht="30" x14ac:dyDescent="0.25">
      <c r="A12" s="7" t="s">
        <v>86</v>
      </c>
      <c r="B12" s="108" t="s">
        <v>177</v>
      </c>
      <c r="C12" s="109"/>
    </row>
    <row r="13" spans="1:3" ht="45" x14ac:dyDescent="0.25">
      <c r="A13" s="5" t="s">
        <v>87</v>
      </c>
      <c r="B13" s="52" t="s">
        <v>35</v>
      </c>
      <c r="C13" s="52"/>
    </row>
    <row r="14" spans="1:3" ht="45" x14ac:dyDescent="0.25">
      <c r="A14" s="5" t="s">
        <v>88</v>
      </c>
      <c r="B14" s="52" t="s">
        <v>178</v>
      </c>
      <c r="C14" s="52"/>
    </row>
    <row r="15" spans="1:3" x14ac:dyDescent="0.25">
      <c r="A15" s="5" t="s">
        <v>89</v>
      </c>
      <c r="B15" s="6" t="s">
        <v>35</v>
      </c>
      <c r="C15" s="6"/>
    </row>
    <row r="16" spans="1:3" x14ac:dyDescent="0.25">
      <c r="A16" s="7" t="s">
        <v>90</v>
      </c>
      <c r="B16" s="52" t="s">
        <v>35</v>
      </c>
      <c r="C16" s="52"/>
    </row>
    <row r="17" spans="1:3" x14ac:dyDescent="0.25">
      <c r="A17" s="6" t="s">
        <v>91</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2024-03-22T21:42:59Z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