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299683C9-005D-4581-97FB-142180E2B66F}" xr6:coauthVersionLast="47" xr6:coauthVersionMax="47" xr10:uidLastSave="{00000000-0000-0000-0000-000000000000}"/>
  <bookViews>
    <workbookView xWindow="-110" yWindow="-110" windowWidth="19420" windowHeight="103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1" i="9" s="1"/>
  <c r="B10" i="9"/>
  <c r="B2" i="8"/>
  <c r="B2" i="9" s="1"/>
  <c r="B8" i="9"/>
  <c r="B7" i="9"/>
  <c r="B6" i="9"/>
  <c r="B5" i="9"/>
  <c r="B4" i="9"/>
  <c r="B3" i="9"/>
  <c r="B8" i="8"/>
  <c r="B7" i="8"/>
  <c r="B6" i="8"/>
  <c r="B5" i="8"/>
  <c r="B4" i="8"/>
  <c r="B3" i="8"/>
  <c r="B8" i="7"/>
  <c r="B4" i="7"/>
  <c r="B5" i="7"/>
  <c r="B6" i="7"/>
  <c r="B7" i="7"/>
  <c r="B3" i="7"/>
  <c r="B9" i="8"/>
</calcChain>
</file>

<file path=xl/sharedStrings.xml><?xml version="1.0" encoding="utf-8"?>
<sst xmlns="http://schemas.openxmlformats.org/spreadsheetml/2006/main" count="242" uniqueCount="186">
  <si>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</si>
  <si>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</si>
  <si>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</si>
  <si>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</si>
  <si>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</si>
  <si>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</si>
  <si>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</si>
  <si>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</si>
  <si>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</si>
  <si>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</si>
  <si>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</si>
  <si>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</si>
  <si>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</si>
  <si>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</si>
  <si>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</si>
  <si>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</si>
  <si>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</si>
  <si>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</si>
  <si>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</si>
  <si>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</si>
  <si>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</si>
  <si>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</si>
  <si>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</si>
  <si>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</si>
  <si>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</si>
  <si>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</si>
  <si>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</si>
  <si>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</si>
  <si>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</si>
  <si>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</si>
  <si>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</si>
  <si>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</si>
  <si>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</si>
  <si>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</si>
  <si>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</si>
  <si>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</si>
  <si>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</si>
  <si>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</si>
  <si>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</si>
  <si>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</si>
  <si>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</si>
  <si>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</si>
  <si>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</si>
  <si>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</si>
  <si>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</si>
  <si>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</si>
  <si>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</si>
  <si>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</si>
  <si>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</si>
  <si>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</si>
  <si>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</si>
  <si>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</si>
  <si>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</si>
  <si>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</si>
  <si>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</si>
  <si>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</si>
  <si>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</si>
  <si>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</si>
  <si>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</si>
  <si>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</si>
  <si>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</si>
  <si>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</si>
  <si>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</si>
  <si>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</si>
  <si>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</si>
  <si>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</si>
  <si>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</si>
  <si>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</si>
  <si>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</si>
  <si>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</si>
  <si>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</si>
  <si>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</si>
  <si>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</si>
  <si>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</si>
  <si>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</si>
  <si>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</si>
  <si>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</si>
  <si>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</si>
  <si>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</si>
  <si>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</si>
  <si>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</si>
  <si>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</si>
  <si>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</si>
  <si>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</si>
  <si>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</si>
  <si>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</si>
  <si>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</si>
  <si>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</si>
  <si>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</si>
  <si>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</si>
  <si>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</si>
  <si>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</si>
  <si>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</si>
  <si>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</si>
  <si>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</si>
  <si>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</si>
  <si>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</si>
  <si>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</si>
  <si>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</si>
  <si>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</si>
  <si>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</si>
  <si>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</si>
  <si>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</si>
  <si>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</si>
  <si>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</si>
  <si>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</si>
  <si>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</si>
  <si>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</si>
  <si>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</si>
  <si>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</si>
  <si>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</si>
  <si>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</si>
  <si>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</si>
  <si>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</si>
  <si>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</si>
  <si>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</si>
  <si>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</si>
  <si>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</si>
  <si>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</si>
  <si>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</si>
  <si>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</si>
  <si>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</si>
  <si>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</si>
  <si>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</si>
  <si>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</si>
  <si>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</si>
  <si>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</si>
  <si>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</si>
  <si>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</si>
  <si>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</si>
  <si>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</si>
  <si>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</si>
  <si>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</si>
  <si>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</si>
  <si>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</si>
  <si>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</si>
  <si>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</si>
  <si>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</si>
  <si>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</si>
  <si>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</si>
  <si>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</si>
  <si>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</si>
  <si>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</si>
  <si>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</si>
  <si>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</si>
  <si>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</si>
  <si>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</si>
  <si>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</si>
  <si>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</si>
  <si>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</si>
  <si>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</si>
  <si>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</si>
  <si>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</si>
  <si>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</si>
  <si>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</si>
  <si>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</si>
  <si>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</si>
  <si>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11001310303820220044300</t>
  </si>
  <si>
    <t xml:space="preserve">Juzgado Treinta y Ocho (38) Civil del Circuito de Bogotá </t>
  </si>
  <si>
    <t>Marco Lino Nuñez Cárdenas, Lisette Paola Meza Vence, Jorge Gustavo Rodríguez Pardo y José Antonio Rojas Castillo</t>
  </si>
  <si>
    <t xml:space="preserve">Nelly Aracely Rodríguez Labrador (madre), Luis Alejandro Nieto Cuitiva (padre) y Andrea del Pilar Nieto Rodríguez (hermana). </t>
  </si>
  <si>
    <t xml:space="preserve">David Camilo Nieto Rodríguez </t>
  </si>
  <si>
    <t xml:space="preserve">Bogotá </t>
  </si>
  <si>
    <t>nellyrod25@hotmail.com</t>
  </si>
  <si>
    <t xml:space="preserve">Soltero </t>
  </si>
  <si>
    <t>Mayo 4 de 1994</t>
  </si>
  <si>
    <t xml:space="preserve">25 años </t>
  </si>
  <si>
    <t>Febrero 1 de 2020</t>
  </si>
  <si>
    <t xml:space="preserve">Profesional en Finanzas y Comercio Exterior </t>
  </si>
  <si>
    <t xml:space="preserve">Dos </t>
  </si>
  <si>
    <t>Marzo 10 de 2022</t>
  </si>
  <si>
    <t xml:space="preserve">No se relaciona en la demanda. </t>
  </si>
  <si>
    <t>John Viveros Martínez</t>
  </si>
  <si>
    <t>UPS-872</t>
  </si>
  <si>
    <t xml:space="preserve">1. El 1 de febrero de 2020, a la a la altura de la Avenida Ciudad de
Cali con Calle 13-A de Bogotá, la motocicleta de placas FVM03F, en la
que se desplazaba DAVID CAMILO NIETO RODRIGUEZ, fue impactada por el camión de placas WVC406 conducido por el señor MARCO LINO NUÑEZ CARDENAS. 
2. Como consecuencia de lo anterior, David Camilo Nieto Rodríguez cayó al lado derecho de la vía por donde transitaba el vehículo de placas UPS-872.
3. No se aportó Informe Policial de Accidente de Tránsito que dé cuenta de las condiciones en las que se presentó el accidente. </t>
  </si>
  <si>
    <t>Mayo 15 de 2024</t>
  </si>
  <si>
    <t>Junio 17 de 2024</t>
  </si>
  <si>
    <t>Diciembre 12 de 2023</t>
  </si>
  <si>
    <t>Desde las 00:00 horas del 01/08/2019 hasta las 24:00 horas del 31/07/2020.</t>
  </si>
  <si>
    <t>X</t>
  </si>
  <si>
    <t>SINIESTRO   89072073  LEGIS APJ32420</t>
  </si>
  <si>
    <t>Como liquidación objetiva de perjuicios se llegó a $148,500,000. Lo anterior, con base en los siguientes fundamentos jurídicos:
1.Lucro cesante: No se reconocerá suma alguna a título de lucro cesante teniendo que en el plenario no obra prueba alguna que acredite la dependencia económica de Los señores Nelly Aracely Rodríguez, Luis Alejandro Nieto Cuitiva y Andrea del Pilar Nieto frente al señor David Camilo Nieto (Q.E.P0.D.).  Así las cosas, es improcedente el reconocimiento del lucro cesante por el fallecimiento de David Camilo Nieto. 
2.Daño Moral: Se tomó como daño moral la suma de $60.000.000 para cada uno de los padres del señor David Camilo Nieto Rodríguez, la señora Nelly Aracelly Rodríguez y el señor Luis Alejandro Nieto Cuitiva. Este valor se fijó teniendo en cuenta que la jurisprudencia de la Corte Suprema de Justicia (Sentencia del 23/05/2018, MP: Aroldo Wilson Quiroz) ha establecido que en caso de fallecimiento de un familiar de primer grado de consanguinidad o afinidad se les debe reconocer por daño moral la suma de $60.000.000 a cada uno. Ahora bien, en cuanto a los perjuicios de los familiares de segundo grado de consanguinidad, la Corte Suprema de Justicia, Sala de Casación Civil ha establecido que la muerte de un familiar de segundo grado debe ser resarcida por $30,000,000 (Sentencia del 7 de marzo de 2019, M.P. Octavio Augusto Tejeiro Duque). En ese sentido, se deberá reconocer como daño moral a la hermana de la víctima directa, Andrea del Pilar Nieto Rodríguez, la suma de $30,000,000. En ese sentido el valor total a título de daño moral corresponde a $150,000,000. 
3. Daño a la vida en relación: No se reconocerá rubro alguno por daño a la vida en relación. Sobre el particular, la Corte Suprema de Justicia determinó en sentencia del 12 de noviembre de 2019 (M.P. Aroldo Wilson Quiroz) que este rubro sólo se reconoce a la víctima directa. Teniendo en cuenta el criterio jurisprudencial citado, no se reconocerá rubro alguno por daño a la vida en relación.  
5. Deducible: Teniendo en cuenta que el valor de las pretensiones objetivadas es equivalente a $150,000,000 y que el deducible en la Póliza corresponde a $1,500,000, la liquidación objetivada de los perjuicios equivale a $148,500,000</t>
  </si>
  <si>
    <t>La contingencia se califica como EVENTUAL, como quiera que dependerá del debate probatorio acreditar que el accidente de tránsito acaeció como consecuencia del actuar imprudente de la víctima.  
La Póliza de Auto Pesado No. 021803799 / 0, cuyo asegurado es John Viveros Martínez, presta cobertura material y temporal, de conformidad con los hechos y pretensiones expuestas en el líbelo de la demanda. Frente a la cobertura temporal, debe señalarse que la ocurrencia del accidente de tránsito (1 de febrero de 2020) se encuentra dentro de la delimitación temporal de la Póliza en mención comprendida desde el 1 de agosto de 2019 hasta el 31 de julio de 2020, bajo la modalidad de ocurrencia. Aunado a ello, presta cobertura material en tanto ampara la responsabilidad civil extracontractual, pretensión que se le endilga al extremo pasivo.
Por otro lado, frente a la responsabilidad del asegurado dependerá del debate probatorio determinar la causa y el responsable de la ocurrencia del accidente de tránsito. En primera medida, debe mencionarse que en el presente caso hubo concurrencia de actividades peligrosas y por tanto, este caso no está mediado bajo la órbita de la presunción de culpas. Razón por la cual, será necesario que el extremo actor pruebe la culpa de los demandados. Lo anterior, más aún cuando en el Informe Policial del Accidente de Tránsito no fue aportado con el escrito de la demanda. En consecuencia, es necesario acreditar a través del dictamen pericial cuál fue la causa del accidente y el responsable de su ocurrencia. Por todo lo dicho, sólo hasta que se surta el debate probatorio será posible determinar con certeza la causa y el responsable del accidente en mención. Lo anterior, sin perjuicio del carácter contingente del proceso.</t>
  </si>
  <si>
    <t>EXCEPCIONES FRENTE A LA DEMANDA:
1.	Inexistencia de responsabilidad como consecuencia del hecho exclusivo de la víctima
2.	Inexistencia de responsabilidad a cargo de los demandados por la falta de acreditación del nexo causal
3.	Reducción de la indemnización como consecuencia de la incidencia de la conducta de la víctima en la producción del daño.
4.	Improcedencia del reconocimiento de lucro cesante
5.	Improcedencia del reconocimiento del daño moral 
6.	Improcedencia de reconocimiento del daño a la vida en relación. 
7.	Genérica o innominada
EXCEPCIONES FRENTE AL LLAMAMIENTO EN GANRANTÍA
1.	Inexistencia de obligación indemnizatoria, por cuanto no se ha realizado el riesgo asegurado en la póliza de auto pesado no. 021803799/0. 
2.	3.	Riesgos expresamente excluidos en la póliza de auto pesado no. 021803799/0.
3.	Carácter meramente indemnizatorio que revisten los contratos de seguros.
4.	En cualquier caso, de ninguna forma se podrá exceder el límite del valor asegurado.
5.	En cualquier caso, se deberá tener en cuenta el deducible pactado.
6.	Genérica o innominada</t>
  </si>
  <si>
    <t>OK</t>
  </si>
  <si>
    <t>DE ACUERDO CON LAS EXCEPCIONES PROPUESTAS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</si>
</sst>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ellyrod25@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70" zoomScaleNormal="70" workbookViewId="0">
      <selection activeCell="B2" sqref="B2:C2"/>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56" t="s">
        <v>0</v>
      </c>
      <c r="B1" s="56"/>
      <c r="C1" s="56"/>
    </row>
    <row r="2" spans="1:3" x14ac:dyDescent="0.35">
      <c r="A2" s="5" t="s">
        <v>1</v>
      </c>
      <c r="B2" s="61" t="s">
        <v>157</v>
      </c>
      <c r="C2" s="62"/>
    </row>
    <row r="3" spans="1:3" x14ac:dyDescent="0.35">
      <c r="A3" s="5" t="s">
        <v>2</v>
      </c>
      <c r="B3" s="57" t="s">
        <v>158</v>
      </c>
      <c r="C3" s="58"/>
    </row>
    <row r="4" spans="1:3" x14ac:dyDescent="0.35">
      <c r="A4" s="5" t="s">
        <v>3</v>
      </c>
      <c r="B4" s="57" t="s">
        <v>159</v>
      </c>
      <c r="C4" s="58"/>
    </row>
    <row r="5" spans="1:3" ht="31.5" customHeight="1" x14ac:dyDescent="0.35">
      <c r="A5" s="5" t="s">
        <v>4</v>
      </c>
      <c r="B5" s="57" t="s">
        <v>160</v>
      </c>
      <c r="C5" s="58"/>
    </row>
    <row r="6" spans="1:3" x14ac:dyDescent="0.35">
      <c r="A6" s="5" t="s">
        <v>5</v>
      </c>
      <c r="B6" s="52" t="s">
        <v>115</v>
      </c>
      <c r="C6" s="52"/>
    </row>
    <row r="7" spans="1:3" x14ac:dyDescent="0.35">
      <c r="A7" s="27" t="s">
        <v>6</v>
      </c>
      <c r="B7" s="57" t="s">
        <v>127</v>
      </c>
      <c r="C7" s="58"/>
    </row>
    <row r="8" spans="1:3" ht="23.15" customHeight="1" x14ac:dyDescent="0.35">
      <c r="A8" s="44" t="s">
        <v>7</v>
      </c>
      <c r="B8" s="64" t="s">
        <v>161</v>
      </c>
      <c r="C8" s="64"/>
    </row>
    <row r="9" spans="1:3" x14ac:dyDescent="0.35">
      <c r="A9" s="28" t="s">
        <v>8</v>
      </c>
      <c r="B9" s="52">
        <v>1016066359</v>
      </c>
      <c r="C9" s="52"/>
    </row>
    <row r="10" spans="1:3" x14ac:dyDescent="0.35">
      <c r="A10" s="28" t="s">
        <v>9</v>
      </c>
      <c r="B10" s="49" t="s">
        <v>162</v>
      </c>
      <c r="C10" s="49"/>
    </row>
    <row r="11" spans="1:3" ht="30" customHeight="1" x14ac:dyDescent="0.35">
      <c r="A11" s="29" t="s">
        <v>10</v>
      </c>
      <c r="B11" s="49">
        <v>3134317279</v>
      </c>
      <c r="C11" s="49"/>
    </row>
    <row r="12" spans="1:3" ht="30" customHeight="1" x14ac:dyDescent="0.35">
      <c r="A12" s="5" t="s">
        <v>11</v>
      </c>
      <c r="B12" s="50" t="s">
        <v>163</v>
      </c>
      <c r="C12" s="51"/>
    </row>
    <row r="13" spans="1:3" x14ac:dyDescent="0.35">
      <c r="A13" s="5" t="s">
        <v>12</v>
      </c>
      <c r="B13" s="52" t="s">
        <v>164</v>
      </c>
      <c r="C13" s="52"/>
    </row>
    <row r="14" spans="1:3" x14ac:dyDescent="0.35">
      <c r="A14" s="5" t="s">
        <v>13</v>
      </c>
      <c r="B14" s="53" t="s">
        <v>165</v>
      </c>
      <c r="C14" s="52"/>
    </row>
    <row r="15" spans="1:3" x14ac:dyDescent="0.35">
      <c r="A15" s="5" t="s">
        <v>14</v>
      </c>
      <c r="B15" s="52" t="s">
        <v>166</v>
      </c>
      <c r="C15" s="52"/>
    </row>
    <row r="16" spans="1:3" x14ac:dyDescent="0.35">
      <c r="A16" s="5" t="s">
        <v>15</v>
      </c>
      <c r="B16" s="52" t="s">
        <v>167</v>
      </c>
      <c r="C16" s="52"/>
    </row>
    <row r="17" spans="1:3" ht="15" customHeight="1" x14ac:dyDescent="0.35">
      <c r="A17" s="5" t="s">
        <v>16</v>
      </c>
      <c r="B17" s="49" t="s">
        <v>124</v>
      </c>
      <c r="C17" s="49"/>
    </row>
    <row r="18" spans="1:3" x14ac:dyDescent="0.35">
      <c r="A18" s="5" t="s">
        <v>17</v>
      </c>
      <c r="B18" s="49" t="s">
        <v>168</v>
      </c>
      <c r="C18" s="49"/>
    </row>
    <row r="19" spans="1:3" ht="18.75" customHeight="1" x14ac:dyDescent="0.35">
      <c r="A19" s="5" t="s">
        <v>18</v>
      </c>
      <c r="B19" s="59">
        <v>3000000</v>
      </c>
      <c r="C19" s="60"/>
    </row>
    <row r="20" spans="1:3" x14ac:dyDescent="0.35">
      <c r="A20" s="5" t="s">
        <v>19</v>
      </c>
      <c r="B20" s="52" t="s">
        <v>169</v>
      </c>
      <c r="C20" s="52"/>
    </row>
    <row r="21" spans="1:3" ht="17.25" customHeight="1" x14ac:dyDescent="0.35">
      <c r="A21" s="5" t="s">
        <v>20</v>
      </c>
      <c r="B21" s="49" t="s">
        <v>138</v>
      </c>
      <c r="C21" s="49"/>
    </row>
    <row r="22" spans="1:3" x14ac:dyDescent="0.35">
      <c r="A22" s="44" t="s">
        <v>21</v>
      </c>
      <c r="B22" s="48" t="s">
        <v>167</v>
      </c>
      <c r="C22" s="48"/>
    </row>
    <row r="23" spans="1:3" x14ac:dyDescent="0.35">
      <c r="A23" s="28" t="s">
        <v>22</v>
      </c>
      <c r="B23" s="47" t="s">
        <v>171</v>
      </c>
      <c r="C23" s="45"/>
    </row>
    <row r="24" spans="1:3" x14ac:dyDescent="0.35">
      <c r="A24" s="28" t="s">
        <v>23</v>
      </c>
      <c r="B24" s="47" t="s">
        <v>170</v>
      </c>
      <c r="C24" s="45"/>
    </row>
    <row r="25" spans="1:3" x14ac:dyDescent="0.35">
      <c r="A25" s="63" t="s">
        <v>24</v>
      </c>
      <c r="B25" s="45" t="s">
        <v>174</v>
      </c>
      <c r="C25" s="46"/>
    </row>
    <row r="26" spans="1:3" x14ac:dyDescent="0.35">
      <c r="A26" s="63"/>
      <c r="B26" s="46"/>
      <c r="C26" s="46"/>
    </row>
    <row r="27" spans="1:3" ht="100.5" customHeight="1" x14ac:dyDescent="0.35">
      <c r="A27" s="63"/>
      <c r="B27" s="46"/>
      <c r="C27" s="46"/>
    </row>
    <row r="28" spans="1:3" x14ac:dyDescent="0.35">
      <c r="A28" s="28" t="s">
        <v>25</v>
      </c>
      <c r="B28" s="46" t="s">
        <v>172</v>
      </c>
      <c r="C28" s="46"/>
    </row>
    <row r="29" spans="1:3" x14ac:dyDescent="0.35">
      <c r="A29" s="28" t="s">
        <v>26</v>
      </c>
      <c r="B29" s="46">
        <v>16483229</v>
      </c>
      <c r="C29" s="46"/>
    </row>
    <row r="30" spans="1:3" x14ac:dyDescent="0.35">
      <c r="A30" s="28" t="s">
        <v>27</v>
      </c>
      <c r="B30" s="46" t="s">
        <v>173</v>
      </c>
      <c r="C30" s="46"/>
    </row>
    <row r="31" spans="1:3" x14ac:dyDescent="0.35">
      <c r="A31" s="28" t="s">
        <v>28</v>
      </c>
      <c r="B31" s="46">
        <v>21803799</v>
      </c>
      <c r="C31" s="46"/>
    </row>
    <row r="32" spans="1:3" x14ac:dyDescent="0.35">
      <c r="A32" s="28" t="s">
        <v>29</v>
      </c>
      <c r="B32" s="54" t="s">
        <v>177</v>
      </c>
      <c r="C32" s="55"/>
    </row>
    <row r="33" spans="1:3" x14ac:dyDescent="0.35">
      <c r="A33" s="5" t="s">
        <v>30</v>
      </c>
      <c r="B33" s="53" t="s">
        <v>175</v>
      </c>
      <c r="C33" s="53"/>
    </row>
    <row r="34" spans="1:3" ht="43.5" x14ac:dyDescent="0.35">
      <c r="A34" s="5" t="s">
        <v>31</v>
      </c>
      <c r="B34" s="53" t="s">
        <v>176</v>
      </c>
      <c r="C34" s="52"/>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D7C85922-EA91-4C71-BE80-48D3CA9F56ED}"/>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65" t="s">
        <v>32</v>
      </c>
      <c r="B1" s="65"/>
      <c r="C1" s="65"/>
    </row>
    <row r="2" spans="1:3" ht="15.75" customHeight="1" x14ac:dyDescent="0.35">
      <c r="A2" s="20" t="s">
        <v>33</v>
      </c>
      <c r="B2" s="66" t="s">
        <v>180</v>
      </c>
      <c r="C2" s="67"/>
    </row>
    <row r="3" spans="1:3" s="2" customFormat="1" x14ac:dyDescent="0.35">
      <c r="A3" s="5" t="s">
        <v>1</v>
      </c>
      <c r="B3" s="52" t="str">
        <f>'AUTOS  NOTA 322'!B2:C2</f>
        <v>11001310303820220044300</v>
      </c>
      <c r="C3" s="52"/>
    </row>
    <row r="4" spans="1:3" s="2" customFormat="1" x14ac:dyDescent="0.35">
      <c r="A4" s="5" t="s">
        <v>2</v>
      </c>
      <c r="B4" s="52" t="str">
        <f>'AUTOS  NOTA 322'!B3:C3</f>
        <v xml:space="preserve">Juzgado Treinta y Ocho (38) Civil del Circuito de Bogotá </v>
      </c>
      <c r="C4" s="52"/>
    </row>
    <row r="5" spans="1:3" s="2" customFormat="1" x14ac:dyDescent="0.35">
      <c r="A5" s="5" t="s">
        <v>3</v>
      </c>
      <c r="B5" s="52" t="str">
        <f>'AUTOS  NOTA 322'!B4:C4</f>
        <v>Marco Lino Nuñez Cárdenas, Lisette Paola Meza Vence, Jorge Gustavo Rodríguez Pardo y José Antonio Rojas Castillo</v>
      </c>
      <c r="C5" s="52"/>
    </row>
    <row r="6" spans="1:3" s="2" customFormat="1" x14ac:dyDescent="0.35">
      <c r="A6" s="5" t="s">
        <v>4</v>
      </c>
      <c r="B6" s="52" t="str">
        <f>'AUTOS  NOTA 322'!B5:C5</f>
        <v xml:space="preserve">Nelly Aracely Rodríguez Labrador (madre), Luis Alejandro Nieto Cuitiva (padre) y Andrea del Pilar Nieto Rodríguez (hermana). </v>
      </c>
      <c r="C6" s="52"/>
    </row>
    <row r="7" spans="1:3" s="2" customFormat="1" x14ac:dyDescent="0.35">
      <c r="A7" s="5" t="s">
        <v>5</v>
      </c>
      <c r="B7" s="52" t="str">
        <f>'AUTOS  NOTA 322'!B6:C6</f>
        <v>LLAMADA EN GARANTIA</v>
      </c>
      <c r="C7" s="52"/>
    </row>
    <row r="8" spans="1:3" s="2" customFormat="1" x14ac:dyDescent="0.35">
      <c r="A8" s="31" t="s">
        <v>34</v>
      </c>
      <c r="B8" s="52" t="str">
        <f>'AUTOS  NOTA 322'!B7:C8</f>
        <v xml:space="preserve">David Camilo Nieto Rodríguez </v>
      </c>
      <c r="C8" s="52"/>
    </row>
    <row r="9" spans="1:3" x14ac:dyDescent="0.35">
      <c r="A9" s="20" t="s">
        <v>35</v>
      </c>
      <c r="B9" s="52">
        <v>21803799</v>
      </c>
      <c r="C9" s="52"/>
    </row>
    <row r="10" spans="1:3" x14ac:dyDescent="0.35">
      <c r="A10" s="20" t="s">
        <v>36</v>
      </c>
      <c r="B10" s="52" t="s">
        <v>127</v>
      </c>
      <c r="C10" s="52"/>
    </row>
    <row r="11" spans="1:3" x14ac:dyDescent="0.35">
      <c r="A11" s="20" t="s">
        <v>38</v>
      </c>
      <c r="B11" s="80">
        <v>4000000000</v>
      </c>
      <c r="C11" s="81"/>
    </row>
    <row r="12" spans="1:3" x14ac:dyDescent="0.35">
      <c r="A12" s="20" t="s">
        <v>39</v>
      </c>
      <c r="B12" s="80">
        <v>1500000</v>
      </c>
      <c r="C12" s="81"/>
    </row>
    <row r="13" spans="1:3" x14ac:dyDescent="0.35">
      <c r="A13" s="20" t="s">
        <v>40</v>
      </c>
      <c r="B13" s="57" t="s">
        <v>117</v>
      </c>
      <c r="C13" s="58"/>
    </row>
    <row r="14" spans="1:3" x14ac:dyDescent="0.35">
      <c r="A14" s="20" t="s">
        <v>41</v>
      </c>
      <c r="B14" s="49" t="s">
        <v>178</v>
      </c>
      <c r="C14" s="52"/>
    </row>
    <row r="15" spans="1:3" x14ac:dyDescent="0.35">
      <c r="A15" s="20" t="s">
        <v>42</v>
      </c>
      <c r="B15" s="52" t="s">
        <v>112</v>
      </c>
      <c r="C15" s="52"/>
    </row>
    <row r="16" spans="1:3" x14ac:dyDescent="0.35">
      <c r="A16" s="20" t="s">
        <v>43</v>
      </c>
      <c r="B16" s="52" t="s">
        <v>112</v>
      </c>
      <c r="C16" s="52"/>
    </row>
    <row r="17" spans="1:3" x14ac:dyDescent="0.35">
      <c r="A17" s="82" t="s">
        <v>44</v>
      </c>
      <c r="B17" s="52" t="s">
        <v>135</v>
      </c>
      <c r="C17" s="52"/>
    </row>
    <row r="18" spans="1:3" x14ac:dyDescent="0.35">
      <c r="A18" s="83"/>
      <c r="B18" s="10" t="s">
        <v>45</v>
      </c>
      <c r="C18" s="10" t="s">
        <v>46</v>
      </c>
    </row>
    <row r="19" spans="1:3" x14ac:dyDescent="0.35">
      <c r="A19" s="83"/>
      <c r="B19" s="6" t="s">
        <v>47</v>
      </c>
      <c r="C19" s="6"/>
    </row>
    <row r="20" spans="1:3" x14ac:dyDescent="0.35">
      <c r="A20" s="83"/>
      <c r="B20" s="6"/>
      <c r="C20" s="6"/>
    </row>
    <row r="21" spans="1:3" x14ac:dyDescent="0.35">
      <c r="A21" s="84"/>
      <c r="B21" s="6"/>
      <c r="C21" s="6"/>
    </row>
    <row r="22" spans="1:3" x14ac:dyDescent="0.35">
      <c r="A22" s="20" t="s">
        <v>48</v>
      </c>
      <c r="B22" s="52"/>
      <c r="C22" s="52"/>
    </row>
    <row r="23" spans="1:3" x14ac:dyDescent="0.35">
      <c r="A23" s="20" t="s">
        <v>49</v>
      </c>
      <c r="B23" s="66"/>
      <c r="C23" s="67"/>
    </row>
    <row r="24" spans="1:3" x14ac:dyDescent="0.35">
      <c r="A24" s="20" t="s">
        <v>50</v>
      </c>
      <c r="B24" s="52" t="s">
        <v>122</v>
      </c>
      <c r="C24" s="52"/>
    </row>
    <row r="25" spans="1:3" x14ac:dyDescent="0.35">
      <c r="A25" s="20" t="s">
        <v>51</v>
      </c>
      <c r="B25" s="52"/>
      <c r="C25" s="52"/>
    </row>
    <row r="26" spans="1:3" x14ac:dyDescent="0.35">
      <c r="A26" s="20" t="s">
        <v>52</v>
      </c>
      <c r="B26" s="52"/>
      <c r="C26" s="52"/>
    </row>
    <row r="27" spans="1:3" x14ac:dyDescent="0.35">
      <c r="A27" s="19" t="s">
        <v>53</v>
      </c>
      <c r="B27" s="52"/>
      <c r="C27" s="52"/>
    </row>
    <row r="28" spans="1:3" x14ac:dyDescent="0.35">
      <c r="A28" s="68" t="s">
        <v>54</v>
      </c>
      <c r="B28" s="68"/>
      <c r="C28" s="68"/>
    </row>
    <row r="29" spans="1:3" x14ac:dyDescent="0.35">
      <c r="A29" s="78" t="s">
        <v>55</v>
      </c>
      <c r="B29" s="79"/>
      <c r="C29" s="11"/>
    </row>
    <row r="30" spans="1:3" x14ac:dyDescent="0.35">
      <c r="A30" s="78" t="s">
        <v>56</v>
      </c>
      <c r="B30" s="79"/>
      <c r="C30" s="11"/>
    </row>
    <row r="31" spans="1:3" x14ac:dyDescent="0.35">
      <c r="A31" s="78" t="s">
        <v>57</v>
      </c>
      <c r="B31" s="79"/>
      <c r="C31" s="12"/>
    </row>
    <row r="32" spans="1:3" x14ac:dyDescent="0.35">
      <c r="A32" s="78" t="s">
        <v>58</v>
      </c>
      <c r="B32" s="79"/>
      <c r="C32" s="11"/>
    </row>
    <row r="33" spans="1:3" x14ac:dyDescent="0.35">
      <c r="A33" s="78" t="s">
        <v>59</v>
      </c>
      <c r="B33" s="79"/>
      <c r="C33" s="11"/>
    </row>
    <row r="34" spans="1:3" x14ac:dyDescent="0.35">
      <c r="A34" s="78" t="s">
        <v>60</v>
      </c>
      <c r="B34" s="79"/>
      <c r="C34" s="13"/>
    </row>
    <row r="35" spans="1:3" x14ac:dyDescent="0.35">
      <c r="A35" s="69" t="s">
        <v>61</v>
      </c>
      <c r="B35" s="70"/>
      <c r="C35" s="14"/>
    </row>
    <row r="36" spans="1:3" x14ac:dyDescent="0.35">
      <c r="A36" s="69" t="s">
        <v>62</v>
      </c>
      <c r="B36" s="70"/>
      <c r="C36" s="15"/>
    </row>
    <row r="37" spans="1:3" x14ac:dyDescent="0.35">
      <c r="A37" s="71" t="s">
        <v>63</v>
      </c>
      <c r="B37" s="72"/>
      <c r="C37" s="15"/>
    </row>
    <row r="38" spans="1:3" x14ac:dyDescent="0.35">
      <c r="A38" s="73"/>
      <c r="B38" s="74"/>
      <c r="C38" s="15"/>
    </row>
    <row r="39" spans="1:3" x14ac:dyDescent="0.35">
      <c r="A39" s="75"/>
      <c r="B39" s="76"/>
      <c r="C39" s="15"/>
    </row>
    <row r="40" spans="1:3" x14ac:dyDescent="0.35">
      <c r="A40" s="77" t="s">
        <v>64</v>
      </c>
      <c r="B40" s="77"/>
      <c r="C40" s="77"/>
    </row>
    <row r="41" spans="1:3" x14ac:dyDescent="0.35">
      <c r="A41" s="17" t="s">
        <v>65</v>
      </c>
      <c r="B41" s="18"/>
      <c r="C41" s="15"/>
    </row>
    <row r="42" spans="1:3" x14ac:dyDescent="0.35">
      <c r="A42" s="69" t="s">
        <v>66</v>
      </c>
      <c r="B42" s="70"/>
      <c r="C42" s="15"/>
    </row>
    <row r="43" spans="1:3" x14ac:dyDescent="0.35">
      <c r="A43" s="69" t="s">
        <v>67</v>
      </c>
      <c r="B43" s="70"/>
      <c r="C43" s="15"/>
    </row>
    <row r="44" spans="1:3" x14ac:dyDescent="0.35">
      <c r="A44" s="17" t="s">
        <v>68</v>
      </c>
      <c r="B44" s="18"/>
      <c r="C44" s="15" t="s">
        <v>179</v>
      </c>
    </row>
    <row r="45" spans="1:3" x14ac:dyDescent="0.35">
      <c r="A45" s="17" t="s">
        <v>69</v>
      </c>
      <c r="B45" s="18"/>
      <c r="C45" s="15"/>
    </row>
    <row r="46" spans="1:3" x14ac:dyDescent="0.35">
      <c r="A46" s="69" t="s">
        <v>70</v>
      </c>
      <c r="B46" s="70"/>
      <c r="C46" s="15"/>
    </row>
    <row r="47" spans="1:3" x14ac:dyDescent="0.35">
      <c r="A47" s="17" t="s">
        <v>71</v>
      </c>
      <c r="B47" s="16"/>
      <c r="C47" s="15"/>
    </row>
    <row r="48" spans="1:3" x14ac:dyDescent="0.35">
      <c r="A48" s="69" t="s">
        <v>72</v>
      </c>
      <c r="B48" s="70"/>
      <c r="C48" s="15"/>
    </row>
    <row r="49" spans="1:3" x14ac:dyDescent="0.35">
      <c r="A49" s="69" t="s">
        <v>73</v>
      </c>
      <c r="B49" s="70"/>
      <c r="C49" s="15"/>
    </row>
    <row r="50" spans="1:3" x14ac:dyDescent="0.35">
      <c r="A50" s="69" t="s">
        <v>63</v>
      </c>
      <c r="B50" s="70"/>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26" zoomScale="115" zoomScaleNormal="115" workbookViewId="0">
      <selection activeCell="B41" sqref="B41:C41"/>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65" t="s">
        <v>74</v>
      </c>
      <c r="B1" s="65"/>
      <c r="C1" s="65"/>
    </row>
    <row r="2" spans="1:9" ht="15" customHeight="1" x14ac:dyDescent="0.35">
      <c r="A2" s="35" t="s">
        <v>33</v>
      </c>
      <c r="B2" s="89" t="str">
        <f>'AUTOS NOTA 321'!B2:C2</f>
        <v>SINIESTRO   89072073  LEGIS APJ32420</v>
      </c>
      <c r="C2" s="90"/>
    </row>
    <row r="3" spans="1:9" x14ac:dyDescent="0.35">
      <c r="A3" s="36" t="s">
        <v>1</v>
      </c>
      <c r="B3" s="93" t="str">
        <f>'AUTOS  NOTA 322'!B2:C2</f>
        <v>11001310303820220044300</v>
      </c>
      <c r="C3" s="93"/>
    </row>
    <row r="4" spans="1:9" x14ac:dyDescent="0.35">
      <c r="A4" s="36" t="s">
        <v>2</v>
      </c>
      <c r="B4" s="93" t="str">
        <f>'AUTOS  NOTA 322'!B3:C3</f>
        <v xml:space="preserve">Juzgado Treinta y Ocho (38) Civil del Circuito de Bogotá </v>
      </c>
      <c r="C4" s="93"/>
    </row>
    <row r="5" spans="1:9" x14ac:dyDescent="0.35">
      <c r="A5" s="36" t="s">
        <v>3</v>
      </c>
      <c r="B5" s="93" t="str">
        <f>'AUTOS  NOTA 322'!B4:C4</f>
        <v>Marco Lino Nuñez Cárdenas, Lisette Paola Meza Vence, Jorge Gustavo Rodríguez Pardo y José Antonio Rojas Castillo</v>
      </c>
      <c r="C5" s="93"/>
    </row>
    <row r="6" spans="1:9" ht="15" customHeight="1" x14ac:dyDescent="0.35">
      <c r="A6" s="36" t="s">
        <v>4</v>
      </c>
      <c r="B6" s="93" t="str">
        <f>'AUTOS  NOTA 322'!B5:C5</f>
        <v xml:space="preserve">Nelly Aracely Rodríguez Labrador (madre), Luis Alejandro Nieto Cuitiva (padre) y Andrea del Pilar Nieto Rodríguez (hermana). </v>
      </c>
      <c r="C6" s="93"/>
    </row>
    <row r="7" spans="1:9" x14ac:dyDescent="0.35">
      <c r="A7" s="36" t="s">
        <v>5</v>
      </c>
      <c r="B7" s="93" t="str">
        <f>'AUTOS  NOTA 322'!B6:C6</f>
        <v>LLAMADA EN GARANTIA</v>
      </c>
      <c r="C7" s="93"/>
    </row>
    <row r="8" spans="1:9" x14ac:dyDescent="0.35">
      <c r="A8" s="38" t="s">
        <v>34</v>
      </c>
      <c r="B8" s="93" t="str">
        <f>'AUTOS  NOTA 322'!B7:C8</f>
        <v xml:space="preserve">David Camilo Nieto Rodríguez </v>
      </c>
      <c r="C8" s="93"/>
    </row>
    <row r="9" spans="1:9" ht="29" x14ac:dyDescent="0.35">
      <c r="A9" s="36" t="s">
        <v>75</v>
      </c>
      <c r="B9" s="87">
        <f>SUM(C11,C12,C14,C15,C17)</f>
        <v>1061000000</v>
      </c>
      <c r="C9" s="88"/>
    </row>
    <row r="10" spans="1:9" x14ac:dyDescent="0.35">
      <c r="A10" s="94" t="s">
        <v>76</v>
      </c>
      <c r="B10" s="91" t="s">
        <v>77</v>
      </c>
      <c r="C10" s="92"/>
    </row>
    <row r="11" spans="1:9" x14ac:dyDescent="0.35">
      <c r="A11" s="94"/>
      <c r="B11" s="37" t="s">
        <v>78</v>
      </c>
      <c r="C11" s="32">
        <v>450000000</v>
      </c>
    </row>
    <row r="12" spans="1:9" x14ac:dyDescent="0.35">
      <c r="A12" s="94"/>
      <c r="B12" s="37" t="s">
        <v>79</v>
      </c>
      <c r="C12" s="32">
        <v>0</v>
      </c>
    </row>
    <row r="13" spans="1:9" x14ac:dyDescent="0.35">
      <c r="A13" s="94"/>
      <c r="B13" s="91"/>
      <c r="C13" s="92"/>
    </row>
    <row r="14" spans="1:9" x14ac:dyDescent="0.35">
      <c r="A14" s="94"/>
      <c r="B14" s="37" t="s">
        <v>80</v>
      </c>
      <c r="C14" s="40">
        <v>305500000</v>
      </c>
    </row>
    <row r="15" spans="1:9" x14ac:dyDescent="0.35">
      <c r="A15" s="94"/>
      <c r="B15" s="37" t="s">
        <v>81</v>
      </c>
      <c r="C15" s="40">
        <v>305500000</v>
      </c>
      <c r="E15" t="s">
        <v>82</v>
      </c>
      <c r="F15" s="22">
        <v>0.7</v>
      </c>
    </row>
    <row r="16" spans="1:9" x14ac:dyDescent="0.35">
      <c r="A16" s="94"/>
      <c r="B16" s="91" t="s">
        <v>83</v>
      </c>
      <c r="C16" s="92"/>
      <c r="E16" t="s">
        <v>84</v>
      </c>
      <c r="F16" s="23">
        <v>0.3</v>
      </c>
      <c r="I16" s="25"/>
    </row>
    <row r="17" spans="1:9" x14ac:dyDescent="0.35">
      <c r="A17" s="94"/>
      <c r="B17" s="37"/>
      <c r="C17" s="41"/>
      <c r="F17" s="26"/>
      <c r="I17" s="25"/>
    </row>
    <row r="18" spans="1:9" ht="23.25" customHeight="1" x14ac:dyDescent="0.35">
      <c r="A18" s="39" t="s">
        <v>85</v>
      </c>
      <c r="B18" s="89" t="s">
        <v>84</v>
      </c>
      <c r="C18" s="90"/>
    </row>
    <row r="19" spans="1:9" ht="58" x14ac:dyDescent="0.35">
      <c r="A19" s="36" t="s">
        <v>86</v>
      </c>
      <c r="B19" s="101" t="s">
        <v>182</v>
      </c>
      <c r="C19" s="102"/>
    </row>
    <row r="20" spans="1:9" ht="15" customHeight="1" x14ac:dyDescent="0.35">
      <c r="A20" s="21" t="s">
        <v>87</v>
      </c>
      <c r="B20" s="98">
        <f>((C22+C23+C25+C26+C30+C28+C32+C34+C29+C33)-C37)*C36*C38</f>
        <v>148500000</v>
      </c>
      <c r="C20" s="98"/>
    </row>
    <row r="21" spans="1:9" x14ac:dyDescent="0.35">
      <c r="A21" s="7" t="s">
        <v>88</v>
      </c>
      <c r="B21" s="103" t="s">
        <v>77</v>
      </c>
      <c r="C21" s="104"/>
    </row>
    <row r="22" spans="1:9" x14ac:dyDescent="0.35">
      <c r="A22" s="85"/>
      <c r="B22" s="37" t="s">
        <v>78</v>
      </c>
      <c r="C22" s="32">
        <v>0</v>
      </c>
    </row>
    <row r="23" spans="1:9" x14ac:dyDescent="0.35">
      <c r="A23" s="86"/>
      <c r="B23" s="37" t="s">
        <v>79</v>
      </c>
      <c r="C23" s="32">
        <v>0</v>
      </c>
    </row>
    <row r="24" spans="1:9" x14ac:dyDescent="0.35">
      <c r="A24" s="86"/>
      <c r="B24" s="91" t="s">
        <v>89</v>
      </c>
      <c r="C24" s="92"/>
    </row>
    <row r="25" spans="1:9" x14ac:dyDescent="0.35">
      <c r="A25" s="86"/>
      <c r="B25" s="37" t="s">
        <v>80</v>
      </c>
      <c r="C25" s="32">
        <v>150000000</v>
      </c>
    </row>
    <row r="26" spans="1:9" ht="29.15" customHeight="1" x14ac:dyDescent="0.35">
      <c r="A26" s="86"/>
      <c r="B26" s="37" t="s">
        <v>90</v>
      </c>
      <c r="C26" s="32">
        <v>0</v>
      </c>
    </row>
    <row r="27" spans="1:9" x14ac:dyDescent="0.35">
      <c r="A27" s="86"/>
      <c r="B27" s="91" t="s">
        <v>91</v>
      </c>
      <c r="C27" s="92"/>
    </row>
    <row r="28" spans="1:9" x14ac:dyDescent="0.35">
      <c r="A28" s="86"/>
      <c r="B28" s="37" t="s">
        <v>92</v>
      </c>
      <c r="C28" s="32">
        <v>0</v>
      </c>
    </row>
    <row r="29" spans="1:9" x14ac:dyDescent="0.35">
      <c r="A29" s="86"/>
      <c r="B29" s="37" t="s">
        <v>78</v>
      </c>
      <c r="C29" s="32">
        <v>0</v>
      </c>
    </row>
    <row r="30" spans="1:9" x14ac:dyDescent="0.35">
      <c r="A30" s="86"/>
      <c r="B30" s="37" t="s">
        <v>79</v>
      </c>
      <c r="C30" s="32">
        <v>0</v>
      </c>
    </row>
    <row r="31" spans="1:9" x14ac:dyDescent="0.35">
      <c r="A31" s="86"/>
      <c r="B31" s="91" t="s">
        <v>93</v>
      </c>
      <c r="C31" s="92"/>
    </row>
    <row r="32" spans="1:9" x14ac:dyDescent="0.35">
      <c r="A32" s="86"/>
      <c r="B32" s="37"/>
      <c r="C32" s="32"/>
    </row>
    <row r="33" spans="1:3" x14ac:dyDescent="0.35">
      <c r="A33" s="86"/>
      <c r="B33" s="37" t="s">
        <v>78</v>
      </c>
      <c r="C33" s="32">
        <v>0</v>
      </c>
    </row>
    <row r="34" spans="1:3" x14ac:dyDescent="0.35">
      <c r="A34" s="86"/>
      <c r="B34" s="37" t="s">
        <v>79</v>
      </c>
      <c r="C34" s="32">
        <v>0</v>
      </c>
    </row>
    <row r="35" spans="1:3" x14ac:dyDescent="0.35">
      <c r="A35" s="86"/>
      <c r="B35" s="91" t="s">
        <v>94</v>
      </c>
      <c r="C35" s="92"/>
    </row>
    <row r="36" spans="1:3" x14ac:dyDescent="0.35">
      <c r="A36" s="86"/>
      <c r="B36" s="37" t="s">
        <v>95</v>
      </c>
      <c r="C36" s="33">
        <v>1</v>
      </c>
    </row>
    <row r="37" spans="1:3" x14ac:dyDescent="0.35">
      <c r="A37" s="86"/>
      <c r="B37" s="37" t="s">
        <v>39</v>
      </c>
      <c r="C37" s="34">
        <v>1500000</v>
      </c>
    </row>
    <row r="38" spans="1:3" x14ac:dyDescent="0.35">
      <c r="A38" s="86"/>
      <c r="B38" s="37" t="s">
        <v>96</v>
      </c>
      <c r="C38" s="33">
        <v>1</v>
      </c>
    </row>
    <row r="39" spans="1:3" x14ac:dyDescent="0.35">
      <c r="A39" s="24" t="s">
        <v>97</v>
      </c>
      <c r="B39" s="98">
        <f>IFERROR(B20*(VLOOKUP(B18,E15:F17,2,0)),16666)</f>
        <v>44550000</v>
      </c>
      <c r="C39" s="98"/>
    </row>
    <row r="40" spans="1:3" ht="93" customHeight="1" x14ac:dyDescent="0.35">
      <c r="A40" s="36" t="s">
        <v>98</v>
      </c>
      <c r="B40" s="99" t="s">
        <v>181</v>
      </c>
      <c r="C40" s="100"/>
    </row>
    <row r="41" spans="1:3" ht="211.5" customHeight="1" x14ac:dyDescent="0.35">
      <c r="A41" s="36" t="s">
        <v>99</v>
      </c>
      <c r="B41" s="96" t="s">
        <v>183</v>
      </c>
      <c r="C41" s="97"/>
    </row>
    <row r="42" spans="1:3" ht="26.15" customHeight="1" x14ac:dyDescent="0.35">
      <c r="A42" s="43" t="s">
        <v>100</v>
      </c>
      <c r="B42" s="43"/>
      <c r="C42" s="43"/>
    </row>
    <row r="43" spans="1:3" x14ac:dyDescent="0.35">
      <c r="A43" s="42" t="s">
        <v>101</v>
      </c>
      <c r="B43" s="95" t="s">
        <v>184</v>
      </c>
      <c r="C43" s="95"/>
    </row>
    <row r="44" spans="1:3" ht="41.15" customHeight="1" x14ac:dyDescent="0.35">
      <c r="A44" s="42" t="s">
        <v>102</v>
      </c>
      <c r="B44" s="95" t="s">
        <v>185</v>
      </c>
      <c r="C44" s="95"/>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53125"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65" t="s">
        <v>103</v>
      </c>
      <c r="B1" s="65"/>
      <c r="C1" s="65"/>
    </row>
    <row r="2" spans="1:3" x14ac:dyDescent="0.35">
      <c r="A2" s="20" t="s">
        <v>33</v>
      </c>
      <c r="B2" s="66" t="str">
        <f>'AUTOS NOTA 324'!B2:C2</f>
        <v>SINIESTRO   89072073  LEGIS APJ32420</v>
      </c>
      <c r="C2" s="67"/>
    </row>
    <row r="3" spans="1:3" x14ac:dyDescent="0.35">
      <c r="A3" s="5" t="s">
        <v>1</v>
      </c>
      <c r="B3" s="52" t="str">
        <f>'AUTOS  NOTA 322'!B2:C2</f>
        <v>11001310303820220044300</v>
      </c>
      <c r="C3" s="52"/>
    </row>
    <row r="4" spans="1:3" x14ac:dyDescent="0.35">
      <c r="A4" s="5" t="s">
        <v>2</v>
      </c>
      <c r="B4" s="52" t="str">
        <f>'AUTOS  NOTA 322'!B3:C3</f>
        <v xml:space="preserve">Juzgado Treinta y Ocho (38) Civil del Circuito de Bogotá </v>
      </c>
      <c r="C4" s="52"/>
    </row>
    <row r="5" spans="1:3" x14ac:dyDescent="0.35">
      <c r="A5" s="5" t="s">
        <v>3</v>
      </c>
      <c r="B5" s="52" t="str">
        <f>'AUTOS  NOTA 322'!B4:C4</f>
        <v>Marco Lino Nuñez Cárdenas, Lisette Paola Meza Vence, Jorge Gustavo Rodríguez Pardo y José Antonio Rojas Castillo</v>
      </c>
      <c r="C5" s="52"/>
    </row>
    <row r="6" spans="1:3" ht="15" customHeight="1" x14ac:dyDescent="0.35">
      <c r="A6" s="5" t="s">
        <v>4</v>
      </c>
      <c r="B6" s="52" t="str">
        <f>'AUTOS  NOTA 322'!B5:C5</f>
        <v xml:space="preserve">Nelly Aracely Rodríguez Labrador (madre), Luis Alejandro Nieto Cuitiva (padre) y Andrea del Pilar Nieto Rodríguez (hermana). </v>
      </c>
      <c r="C6" s="52"/>
    </row>
    <row r="7" spans="1:3" ht="15" customHeight="1" x14ac:dyDescent="0.35">
      <c r="A7" s="5" t="s">
        <v>5</v>
      </c>
      <c r="B7" s="52" t="str">
        <f>'AUTOS  NOTA 322'!B6:C6</f>
        <v>LLAMADA EN GARANTIA</v>
      </c>
      <c r="C7" s="52"/>
    </row>
    <row r="8" spans="1:3" ht="15" customHeight="1" x14ac:dyDescent="0.35">
      <c r="A8" s="31" t="s">
        <v>34</v>
      </c>
      <c r="B8" s="52" t="str">
        <f>'AUTOS  NOTA 322'!B7:C8</f>
        <v xml:space="preserve">David Camilo Nieto Rodríguez </v>
      </c>
      <c r="C8" s="52"/>
    </row>
    <row r="9" spans="1:3" ht="19" customHeight="1" x14ac:dyDescent="0.35">
      <c r="A9" s="5" t="s">
        <v>104</v>
      </c>
      <c r="B9" s="52"/>
      <c r="C9" s="52"/>
    </row>
    <row r="10" spans="1:3" x14ac:dyDescent="0.35">
      <c r="A10" s="7" t="s">
        <v>88</v>
      </c>
      <c r="B10" s="107">
        <f>'AUTOS NOTA 324'!B20:C20</f>
        <v>148500000</v>
      </c>
      <c r="C10" s="107"/>
    </row>
    <row r="11" spans="1:3" x14ac:dyDescent="0.35">
      <c r="A11" s="7" t="s">
        <v>105</v>
      </c>
      <c r="B11" s="108">
        <f>'AUTOS NOTA 324'!B39:C39</f>
        <v>44550000</v>
      </c>
      <c r="C11" s="52"/>
    </row>
    <row r="12" spans="1:3" ht="29" x14ac:dyDescent="0.35">
      <c r="A12" s="7" t="s">
        <v>106</v>
      </c>
      <c r="B12" s="105"/>
      <c r="C12" s="106"/>
    </row>
    <row r="13" spans="1:3" ht="43.5" x14ac:dyDescent="0.35">
      <c r="A13" s="5" t="s">
        <v>107</v>
      </c>
      <c r="B13" s="52"/>
      <c r="C13" s="52"/>
    </row>
    <row r="14" spans="1:3" ht="43.5" x14ac:dyDescent="0.35">
      <c r="A14" s="5" t="s">
        <v>108</v>
      </c>
      <c r="B14" s="52"/>
      <c r="C14" s="52"/>
    </row>
    <row r="15" spans="1:3" x14ac:dyDescent="0.35">
      <c r="A15" s="5" t="s">
        <v>109</v>
      </c>
      <c r="B15" s="6"/>
      <c r="C15" s="6"/>
    </row>
    <row r="16" spans="1:3" x14ac:dyDescent="0.35">
      <c r="A16" s="7" t="s">
        <v>110</v>
      </c>
      <c r="B16" s="52"/>
      <c r="C16" s="52"/>
    </row>
    <row r="17" spans="1:3" x14ac:dyDescent="0.35">
      <c r="A17" s="6" t="s">
        <v>111</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54296875" customWidth="1"/>
    <col min="13" max="13" width="16" customWidth="1"/>
  </cols>
  <sheetData>
    <row r="1" spans="1:15" x14ac:dyDescent="0.35">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35">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35">
      <c r="A3" t="s">
        <v>128</v>
      </c>
      <c r="C3" t="s">
        <v>129</v>
      </c>
      <c r="D3" s="2" t="s">
        <v>130</v>
      </c>
      <c r="E3" s="1" t="s">
        <v>131</v>
      </c>
      <c r="F3" s="2" t="s">
        <v>84</v>
      </c>
      <c r="G3" s="4">
        <v>0.3</v>
      </c>
      <c r="H3" t="s">
        <v>132</v>
      </c>
      <c r="I3" t="s">
        <v>133</v>
      </c>
      <c r="L3" s="30" t="s">
        <v>37</v>
      </c>
      <c r="M3" t="s">
        <v>134</v>
      </c>
      <c r="N3" t="s">
        <v>123</v>
      </c>
    </row>
    <row r="4" spans="1:15" x14ac:dyDescent="0.35">
      <c r="A4" t="s">
        <v>134</v>
      </c>
      <c r="C4" t="s">
        <v>135</v>
      </c>
      <c r="E4" s="1" t="s">
        <v>136</v>
      </c>
      <c r="H4" t="s">
        <v>137</v>
      </c>
      <c r="I4" t="s">
        <v>138</v>
      </c>
      <c r="L4" t="s">
        <v>139</v>
      </c>
    </row>
    <row r="5" spans="1:15" x14ac:dyDescent="0.35">
      <c r="A5" t="s">
        <v>140</v>
      </c>
      <c r="E5" s="1" t="s">
        <v>141</v>
      </c>
      <c r="H5" t="s">
        <v>142</v>
      </c>
      <c r="I5" t="s">
        <v>143</v>
      </c>
      <c r="L5" s="30" t="s">
        <v>144</v>
      </c>
    </row>
    <row r="6" spans="1:15" x14ac:dyDescent="0.35">
      <c r="E6" s="1" t="s">
        <v>145</v>
      </c>
      <c r="I6" t="s">
        <v>146</v>
      </c>
      <c r="L6" s="30" t="s">
        <v>147</v>
      </c>
    </row>
    <row r="7" spans="1:15" x14ac:dyDescent="0.35">
      <c r="E7" s="1" t="s">
        <v>148</v>
      </c>
      <c r="I7" t="s">
        <v>149</v>
      </c>
      <c r="L7" s="30" t="s">
        <v>150</v>
      </c>
    </row>
    <row r="8" spans="1:15" x14ac:dyDescent="0.35">
      <c r="E8" s="1" t="s">
        <v>151</v>
      </c>
      <c r="L8" s="30" t="s">
        <v>91</v>
      </c>
    </row>
    <row r="9" spans="1:15" x14ac:dyDescent="0.35">
      <c r="L9" s="30" t="s">
        <v>152</v>
      </c>
    </row>
    <row r="10" spans="1:15" x14ac:dyDescent="0.35">
      <c r="L10" s="30" t="s">
        <v>153</v>
      </c>
    </row>
    <row r="11" spans="1:15" x14ac:dyDescent="0.35">
      <c r="L11" s="30" t="s">
        <v>154</v>
      </c>
    </row>
    <row r="12" spans="1:15" x14ac:dyDescent="0.35">
      <c r="L12" s="30" t="s">
        <v>155</v>
      </c>
    </row>
    <row r="13" spans="1:15" x14ac:dyDescent="0.3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2024-06-08T16:34:28Z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