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C:\Users\usuario\Documents\GHA\PROCESOS Y DEMAS\INFORMES INICIALES\"/>
    </mc:Choice>
  </mc:AlternateContent>
  <xr:revisionPtr revIDLastSave="0" documentId="13_ncr:1_{6F907FFD-CE8B-43CE-B63D-551488309E91}" xr6:coauthVersionLast="47" xr6:coauthVersionMax="47" xr10:uidLastSave="{00000000-0000-0000-0000-000000000000}"/>
  <bookViews>
    <workbookView xWindow="28680" yWindow="-120" windowWidth="29040" windowHeight="1584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11" l="1"/>
  <c r="B7" i="10"/>
  <c r="B6" i="10"/>
  <c r="B5" i="10"/>
  <c r="B4" i="10"/>
  <c r="B3" i="10"/>
  <c r="B15" i="5"/>
  <c r="B17" i="11"/>
  <c r="B28" i="11" s="1"/>
  <c r="C11" i="11"/>
  <c r="C10" i="11"/>
  <c r="B7" i="14"/>
  <c r="B6" i="14"/>
  <c r="B5" i="14"/>
  <c r="B4" i="14"/>
  <c r="B3" i="14"/>
  <c r="B2" i="14"/>
  <c r="B4" i="11"/>
  <c r="B5" i="11"/>
  <c r="B7" i="11"/>
  <c r="B3" i="11"/>
  <c r="B8" i="11"/>
</calcChain>
</file>

<file path=xl/sharedStrings.xml><?xml version="1.0" encoding="utf-8"?>
<sst xmlns="http://schemas.openxmlformats.org/spreadsheetml/2006/main" count="213" uniqueCount="161">
  <si>
    <t>SOLICITUD DE ANTECEDENTES -ABOGADO EXTERNO-</t>
  </si>
  <si>
    <t>Radicado(23 digitos)</t>
  </si>
  <si>
    <t>Juzgado</t>
  </si>
  <si>
    <t>Demandado</t>
  </si>
  <si>
    <t xml:space="preserve">Demandante </t>
  </si>
  <si>
    <t>Tipo de vinculacion compañía</t>
  </si>
  <si>
    <t>LLAMADA EN GARANTIA</t>
  </si>
  <si>
    <t>Nombre de lesionado o muerto (s)</t>
  </si>
  <si>
    <t>Fecha de los hechos</t>
  </si>
  <si>
    <t>Fecha de solicitud audiencia prejudicial</t>
  </si>
  <si>
    <t>Fecha de audiencia prejudicial</t>
  </si>
  <si>
    <t>AMPARO A AFECTAR</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</si>
  <si>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</si>
  <si>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</si>
  <si>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Perjuicios reclamados  (en pesos no en SMMLV)</t>
  </si>
  <si>
    <t>Patrimoniales</t>
  </si>
  <si>
    <t>Lucro Cesante</t>
  </si>
  <si>
    <t>Daño Emergente</t>
  </si>
  <si>
    <t>Extrapatrimoniales</t>
  </si>
  <si>
    <t>DAÑOS MATERIALES</t>
  </si>
  <si>
    <t>Asegurado</t>
  </si>
  <si>
    <t>Nit Asegurado</t>
  </si>
  <si>
    <t xml:space="preserve">No. Póliza vinculada (las que se necesite solicitar). </t>
  </si>
  <si>
    <t>Fecha de asignación</t>
  </si>
  <si>
    <t xml:space="preserve">Fecha de contestacion </t>
  </si>
  <si>
    <t>REMISION DE ANTECEDENTES - ABOGADO INTERNO-</t>
  </si>
  <si>
    <t>SINIESTRO - APLICATIVO</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</si>
  <si>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</si>
  <si>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</si>
  <si>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</si>
  <si>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</si>
  <si>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</si>
  <si>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</si>
  <si>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</si>
  <si>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</si>
  <si>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</si>
  <si>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</si>
  <si>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</si>
  <si>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</si>
  <si>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</si>
  <si>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</si>
  <si>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</si>
  <si>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</si>
  <si>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</si>
  <si>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</si>
  <si>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</si>
  <si>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</si>
  <si>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</si>
  <si>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</si>
  <si>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</si>
  <si>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</si>
  <si>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</si>
  <si>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</si>
  <si>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</si>
  <si>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</si>
  <si>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</si>
  <si>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</si>
  <si>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</si>
  <si>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</si>
  <si>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</si>
  <si>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</si>
  <si>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</si>
  <si>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</si>
  <si>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</si>
  <si>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</si>
  <si>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</si>
  <si>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</si>
  <si>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</si>
  <si>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</si>
  <si>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</si>
  <si>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</si>
  <si>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</si>
  <si>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</si>
  <si>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</si>
  <si>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PROBABLE GENERALES</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</si>
  <si>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</si>
  <si>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</si>
  <si>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</si>
  <si>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</si>
  <si>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</si>
  <si>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</si>
  <si>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</si>
  <si>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</si>
  <si>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</si>
  <si>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</si>
  <si>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</si>
  <si>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</si>
  <si>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</si>
  <si>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</si>
  <si>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</si>
  <si>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</si>
  <si>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</si>
  <si>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</si>
  <si>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</si>
  <si>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</si>
  <si>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</si>
  <si>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</si>
  <si>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</si>
  <si>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</si>
  <si>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</si>
  <si>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 xml:space="preserve">Situcion Laboral </t>
  </si>
  <si>
    <t>Acompañante motorista</t>
  </si>
  <si>
    <t>OCURRENCIA</t>
  </si>
  <si>
    <t>CEDIDO</t>
  </si>
  <si>
    <t>FACULTATIVO</t>
  </si>
  <si>
    <t xml:space="preserve">Objetado por la Compañía </t>
  </si>
  <si>
    <t>REMOTO</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</si>
  <si>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</si>
  <si>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</si>
  <si>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</si>
  <si>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</si>
  <si>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</si>
  <si>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</si>
  <si>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</si>
  <si>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</si>
  <si>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</si>
  <si>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</si>
  <si>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</si>
  <si>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</si>
  <si>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</si>
  <si>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</si>
  <si>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</si>
  <si>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</si>
  <si>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</si>
  <si>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</si>
  <si>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</si>
  <si>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</si>
  <si>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</si>
  <si>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</si>
  <si>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</si>
  <si>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</si>
  <si>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</si>
  <si>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</si>
  <si>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</si>
  <si>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</si>
  <si>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1101310304120220045100</t>
  </si>
  <si>
    <t xml:space="preserve">Juzgado Cuarenta y Uno (41) Civil del Circuito de Bogotá </t>
  </si>
  <si>
    <t xml:space="preserve">Paola Andrea López Hernández, Yeferson Esneider López Hernández, TMQ S.A. y Allianz Seguros S.A. </t>
  </si>
  <si>
    <t xml:space="preserve">Luis Alberto Orjuela Olivar (Víctima); Andrea Liliana Rodríguez Pérez (Esposa); Emanuel Felipe Orjuela Rodríguez (Hijo); Isidro Orjuela (Padre)  y María Doris Olivar Olivar (Madre). </t>
  </si>
  <si>
    <t>Luis Alberto Orjuela Olivar</t>
  </si>
  <si>
    <t>25 de mayo de 2021</t>
  </si>
  <si>
    <t xml:space="preserve">No aplica - fueron solicitadas medidas cautelares. </t>
  </si>
  <si>
    <t>Responsabilidad Civil Extracontractual</t>
  </si>
  <si>
    <t xml:space="preserve">1. El 25 de mayo de 2021,  la motocicleta de placas JYT-03F conducida por el señor Luis Alberto Orjuela Olivar colisonó con el vehículo de placas USB-553 de propiedad de la señora Paola Andrea López Hernández y conducido por Yeferson Esneider López. 
2. De acuerdo con el Informe Policial de Tránsito, el accidente se presentó como consecuencia porque el vehículo asegurado invadió el carril contrario. Razón por la cual, fue codificado con la hipótesis número 104. 
3. Para la fecha de los hechos, el vehículo de placas USB-553 estaba afiliado a la empresa TMQ S.A.
4. Como consecuencia, del accidente el señor Luis Alberto Orjuela sufrió lesiones en su pierna izquierda. </t>
  </si>
  <si>
    <t xml:space="preserve">Daño moral </t>
  </si>
  <si>
    <t>Daño a la vida en relación</t>
  </si>
  <si>
    <t xml:space="preserve">TMQ S.A. </t>
  </si>
  <si>
    <t>0227729407/0</t>
  </si>
  <si>
    <t>27 de diciembre de 2023</t>
  </si>
  <si>
    <t>130135597 - APJ32187</t>
  </si>
  <si>
    <t xml:space="preserve">No es claro en la póliza, pte consultar </t>
  </si>
  <si>
    <t>01/10/2020 - 01/10/2021</t>
  </si>
  <si>
    <t>Aviso de circunstancia</t>
  </si>
  <si>
    <t>x</t>
  </si>
  <si>
    <t>La póliza de rc trayectos opera en exceso de la póliza de autos del vehículo</t>
  </si>
  <si>
    <t xml:space="preserve">La contingencia se califica como PROBABLE,  teniendo en cuenta que la Póliza Responsabilidad Civil Extracontractual Trayectos No. 022772940/0 presta cobertura material y temporal. Así mismo, está probada la responsabilidad del conductor del vehículo asegurado en la ocurrencia del accidente de tránsito. 
La Póliza Responsabilidad Civil Extracontractual Trayectos No. 022772940/0,  cuyo asegurado es la sociedad TMQ S.A., presta cobertura temporal y cobertura material frente a los hechos y pretensiones expuestas en el líbelo de la demanda. Frente a la cobertura temporal, debe señalarse que la ocurrencia del accidente de tránsito (25 de mayo de 2021) se encuentra dentro de la delimitación temporal de la póliza, comprendida desde el 1 de octubre de 2020 hasta el 30 de septiembre de 2021, bajo la modalidad de ocurrencia. Así mismo, presta cobertura material en tanto la Póliza ampara la responsabilidad civil extracontractual frente al vehículo de placas USB-553, pretensión que se endilga al extremo pasivo. En este punto debe advertirse, que si bien esta Pòliza opera en exceso de la pòliza autos que tenga el vehìculo, lo cierto es que en el proceso no obra ninguna pòliza que ampare especìficamente este vehìculo y, en ese sentido, la Pòliza opera en capa primaria.
Por otro lado, frente a la responsabilidad del asegurado, debe decirse que existen elementos de prueba que acreditan la responsabilidad del conductor del vehículo asegurado en el accidente del 25 de mayo de 2021. Teniendo en cuenta que a través del Informe Policial de  Accidente de Tránsito se atribuyó únicamente al vehículo de placas USB-553 como causa probable del accidente la hipótesis No. 104 consistente en invasión del carril contrario, hipòstesis que se confirma a travès del croquis levantado en esa fecha. Por lo anterior, resulta claro que el conductor del vehículo asegurado incurrió en conductas que definitivamente incidieron en la ocurrencia del accidente de tránsito. Lo anterior, sin perjuicio del carácter contingente del proceso.  </t>
  </si>
  <si>
    <t>04 de octubre de 2024</t>
  </si>
  <si>
    <t xml:space="preserve">CONTESTACIÓN FRENTE AL LLAMAMIENTO EN GARANTÍA FORMULADO POR TMQ S.A., JEFFERSON ESNEIDER LÓPEZ HERNÁNDEZ Y PAOLA ANDREA LÓPEZ HERNÁNDEZ
1.	FALTA DE LEGITIMACIÓN EN LA CAUSA POR ACTIVA DE JEFFERSON ESNEIDER LÓPEZ HERNÁNDEZ Y PAOLA ANDREA LÓPEZ HERNÁNDEZ PARA PROMOVER EL LLAMAMIENTO EN GARANTÍA.
2.	FALTA DE LEGITIMACIÓN EN LA CAUSA POR PASIVA DE ALLIANZ SEGUROS S.A. RESPECTO AL LLAMAMIENTO DE JEFFERSON ESNEIDER LÓPEZ HERNÁNDEZ Y PAOLA ANDREA LÓPEZ HERNÁNDEZ.
3.	INEXISTENCIA DE OBLIGACIÓN DE INDEMNIZAR A CARGO DE ALLIANZ SEGUROS S.A. POR INCUMPLIMIENTO DE LAS CARGAS DEL ARTÍCULO 1072 DEL CÓDIGO DE COMERCIO.
4.	RIESGOS EXPRESAMENTE EXCLUIDOS EN LA PÓLIZA DE SEGURO NO. 0227772940/0.
5.	CARÁCTER MERAMENTE INDEMNIZATORIO QUE REVISTEN LOS CONTRATOS DE SEGURO.
6.	EN CUALQUIER CASO, DE NINGUNA FORMA SE PODRÁ EXCEDER EL LÍMITE DE VALOR ASEGURADO.
7.	DISPONIBILIDAD DEL VALOR ASEGURADO PRESCRIPCIÓN ORDINARIA DE LA ACCIÓN DERIVADA DEL CONTRATO DE SEGURO.
8.	GENÉRICA O INNOMINADA. </t>
  </si>
  <si>
    <t>Como liquidación objetiva de perjuicios se llegó a  $246.720.060. Lo anterior, con base en los siguientes fundamentos jurídicos:
1.	Daño Moral: Se tomó como daño moral la suma de $40.000.000 para  la víctima directa Luis Alberto Orjuela, $40.000.000 para la madre de la víctima, $40,000,000 para la esposa, $40.000.000 para el padre de la víctima  y  $40.000.000 para el hijo de la víctima.  Este valor se fijó teniendo en cuenta que la jurisprudencia de la Corte Suprema de Justicia (Sentencia del 23/05/2018, MP: Aroldo Wilson Quiroz) ha establecido que en caso de pérdida de capacidad laboral mayor al 50 % de un familiar de primer grado de consanguinidad o afinidad se les debe reconocer por daño moral la suma de $60.000.000 a cada uno. Sin embargo como en el presente asunto no hubo una pérdida de capacidad laboral, pero hubo lesiones de gravedad que siguen afectando al señor Orjuela Olivar, se reconoce a título de daño moral $40.000.000 a cada uno de los demandantes, lo que corresponde a $200.000.000.
2.	 Daño a la vida en relación: Se tomó como daño a la vida en relación la suma de $40.000.000, teniendo en cuenta que el señor Luis Alberto Orjuela sufrió fractura de fémur, cubito, cadera y rodilla como consecuencia del accidente de tránsito. Lo anterior, en atención al criterio jurisprudencial de la Corte Suprema de Justicia en sentencia del 12 de noviembre de 2019 (M.P. Aroldo Wilson Quiroz).  
3.	Lucro cesante: Se reconocerá como lucro cesante la suma de $34.133.400 a título de lucro cesante consolidado, en aplicación a la fórmula establecida por las altas Cortes. Al aplicar la fórmula prevista por el alto tribunal se tendrá como ingreso un salario mínimo mensual legal vigente ($1.160.000). Aunado a lo anterior, para la liquidación del lucro cesante consolidado se debe tener en cuenta que el señor Luis Alberto Orjuela tuvo una incapacidad médica de 882 días,  como consecuencia de las lesiones sufridas en el accidente de tránsito y los procedimientos quirúrgicos que se han tenido que efectuar como consecuencia de éste. Ahora bien, en este estado del proceso no se le reconocerá lucro cesante futuro al señor Orjuela, como quiera que no se aportó dictamen de pérdida de capacidad laboral. En consecuencia, a los criterios jurisprudenciales establecidos por la Corte Suprema de Justicia, no se reconocerá como lucro cesante futuro, sino que sólo se reconoce lucro cesante consolidado por la suma de la suma de $34.133.400. 
4.	Daño emergente: No se reconocerá daño emergente, toda vez que el extremo actor no aportó prueba idóneas, útiles y pertinentes que acrediten que se efectuó algún gasto con ocasión al accidente de tránsito del 25 de mayo de 2021. Sobre el particular, es necesario tener en consideración que la Corte Suprema de Justicia en sentencia del 15 de febrero de 2018 determinó que los perjuicios materiales bajo la modalidad de daño emergente deben ser "ciertos y concretos y no meramente hipotéticos o eventuales, teniendo el reclamante la carga de su demostración". Dado que en la demanda la parte Demandante se limitó a estimar el daño emergente en una suma de $14.656.055, sin aportar prueba idónea que acredite la causación del perjuicio o que acredite la existencia del daño emergente en la suma alegada. Resulta claro que el Demandante incumplió la carga de la prueba a su cargo y, por tanto, no es posible reconocer rubro alguno a título de daño emergente.
5. Deducible: Teniendo en cuenta que el valor de las pretensiones objetivadas es equivalente a $274.133.400 y que el deducible en la Póliza corresponde al 10 % de la pérdida, la liquidación objetivada de los perjuicios equivale a $246.720.060.</t>
  </si>
  <si>
    <t xml:space="preserve">09 de septiembre de 2024 </t>
  </si>
  <si>
    <t>Fecha de notificación del auto admisorio del llamamiento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</si>
</sst>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left" vertical="top"/>
    </xf>
    <xf numFmtId="9" fontId="0" fillId="0" borderId="2" xfId="0" applyNumberFormat="1" applyBorder="1" applyAlignment="1">
      <alignment horizontal="left"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mkrodriguez\Downloads\Informe%20inicial_Luis%20Alberto%20Orjuela%20y%20Otros%20vs.%20Allianz%20Seguros%20S.A..xlsx" TargetMode="External"/><Relationship Id="rId1" Type="http://schemas.openxmlformats.org/officeDocument/2006/relationships/externalLinkPath" Target="/Users/mkrodriguez/Downloads/Informe%20inicial_Luis%20Alberto%20Orjuela%20y%20Otros%20vs.%20Allianz%20Seguros%20S.A..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ES NOTA 322"/>
      <sheetName val="GENERALES NOTA 321"/>
      <sheetName val="GENERALES  NOTA 324"/>
      <sheetName val="GENERALES NOTA 325"/>
      <sheetName val="Hoja1"/>
      <sheetName val="Hoja2"/>
    </sheetNames>
    <sheetDataSet>
      <sheetData sheetId="0">
        <row r="2">
          <cell r="B2" t="str">
            <v>1101310304120220045100</v>
          </cell>
        </row>
        <row r="3">
          <cell r="B3" t="str">
            <v xml:space="preserve">Juzgado Cuarenta y Uno (41) Civil del Circuito de Bogotá </v>
          </cell>
        </row>
        <row r="4">
          <cell r="B4" t="str">
            <v xml:space="preserve">Paola Andrea López Hernández, Yeferson Esneider López Hernández, TMQ S.A. y Allianz Seguros S.A. </v>
          </cell>
        </row>
        <row r="5">
          <cell r="B5" t="str">
            <v xml:space="preserve">Luis Alberto Orjuela Olivar (Víctima); Andrea Liliana Rodríguez Pérez (Esposa); Emanuel Felipe Orjuela Rodríguez (Hijo); Isidro Orjuela (Padre)  y María Doris Olivar Olivar (Madre). </v>
          </cell>
        </row>
        <row r="6">
          <cell r="B6" t="str">
            <v>DEMANDA DIRECTA</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10" zoomScale="115" zoomScaleNormal="115" workbookViewId="0">
      <selection activeCell="B30" sqref="B30"/>
    </sheetView>
  </sheetViews>
  <sheetFormatPr baseColWidth="10" defaultColWidth="0" defaultRowHeight="14.4" x14ac:dyDescent="0.3"/>
  <cols>
    <col min="1" max="1" width="46.109375" style="7" bestFit="1" customWidth="1"/>
    <col min="2" max="2" width="63.88671875" style="7" customWidth="1"/>
    <col min="3" max="3" width="37.44140625" style="7" customWidth="1"/>
    <col min="4" max="4" width="11.44140625" style="2" hidden="1" customWidth="1"/>
    <col min="5" max="16384" width="11.44140625" style="2" hidden="1"/>
  </cols>
  <sheetData>
    <row r="1" spans="1:3" ht="18" x14ac:dyDescent="0.3">
      <c r="A1" s="49" t="s">
        <v>0</v>
      </c>
      <c r="B1" s="49"/>
      <c r="C1" s="49"/>
    </row>
    <row r="2" spans="1:3" x14ac:dyDescent="0.3">
      <c r="A2" s="5" t="s">
        <v>1</v>
      </c>
      <c r="B2" s="50" t="s">
        <v>135</v>
      </c>
      <c r="C2" s="51"/>
    </row>
    <row r="3" spans="1:3" x14ac:dyDescent="0.3">
      <c r="A3" s="5" t="s">
        <v>2</v>
      </c>
      <c r="B3" s="52" t="s">
        <v>136</v>
      </c>
      <c r="C3" s="53"/>
    </row>
    <row r="4" spans="1:3" x14ac:dyDescent="0.3">
      <c r="A4" s="5" t="s">
        <v>3</v>
      </c>
      <c r="B4" s="52" t="s">
        <v>137</v>
      </c>
      <c r="C4" s="53"/>
    </row>
    <row r="5" spans="1:3" ht="14.4" customHeight="1" x14ac:dyDescent="0.3">
      <c r="A5" s="5" t="s">
        <v>4</v>
      </c>
      <c r="B5" s="52" t="s">
        <v>138</v>
      </c>
      <c r="C5" s="53"/>
    </row>
    <row r="6" spans="1:3" x14ac:dyDescent="0.3">
      <c r="A6" s="5" t="s">
        <v>5</v>
      </c>
      <c r="B6" s="36" t="s">
        <v>6</v>
      </c>
      <c r="C6" s="36"/>
    </row>
    <row r="7" spans="1:3" x14ac:dyDescent="0.3">
      <c r="A7" s="5" t="s">
        <v>7</v>
      </c>
      <c r="B7" s="36" t="s">
        <v>139</v>
      </c>
      <c r="C7" s="36"/>
    </row>
    <row r="8" spans="1:3" x14ac:dyDescent="0.3">
      <c r="A8" s="5" t="s">
        <v>8</v>
      </c>
      <c r="B8" s="38" t="s">
        <v>140</v>
      </c>
      <c r="C8" s="38"/>
    </row>
    <row r="9" spans="1:3" x14ac:dyDescent="0.3">
      <c r="A9" s="5" t="s">
        <v>9</v>
      </c>
      <c r="B9" s="38" t="s">
        <v>141</v>
      </c>
      <c r="C9" s="38"/>
    </row>
    <row r="10" spans="1:3" x14ac:dyDescent="0.3">
      <c r="A10" s="5" t="s">
        <v>10</v>
      </c>
      <c r="B10" s="38" t="s">
        <v>141</v>
      </c>
      <c r="C10" s="38"/>
    </row>
    <row r="11" spans="1:3" ht="23.25" customHeight="1" x14ac:dyDescent="0.3">
      <c r="A11" s="5" t="s">
        <v>11</v>
      </c>
      <c r="B11" s="47" t="s">
        <v>142</v>
      </c>
      <c r="C11" s="48"/>
    </row>
    <row r="12" spans="1:3" x14ac:dyDescent="0.3">
      <c r="A12" s="37" t="s">
        <v>12</v>
      </c>
      <c r="B12" s="38" t="s">
        <v>143</v>
      </c>
      <c r="C12" s="36"/>
    </row>
    <row r="13" spans="1:3" ht="30" customHeight="1" x14ac:dyDescent="0.3">
      <c r="A13" s="37"/>
      <c r="B13" s="36"/>
      <c r="C13" s="36"/>
    </row>
    <row r="14" spans="1:3" ht="73.5" customHeight="1" x14ac:dyDescent="0.3">
      <c r="A14" s="37"/>
      <c r="B14" s="36"/>
      <c r="C14" s="36"/>
    </row>
    <row r="15" spans="1:3" ht="28.8" x14ac:dyDescent="0.3">
      <c r="A15" s="5" t="s">
        <v>13</v>
      </c>
      <c r="B15" s="41">
        <f>SUM(C17,C18,C20,C21,C23)</f>
        <v>2235701644</v>
      </c>
      <c r="C15" s="42"/>
    </row>
    <row r="16" spans="1:3" ht="33.75" customHeight="1" x14ac:dyDescent="0.3">
      <c r="A16" s="43" t="s">
        <v>14</v>
      </c>
      <c r="B16" s="44" t="s">
        <v>15</v>
      </c>
      <c r="C16" s="44"/>
    </row>
    <row r="17" spans="1:3" ht="33.75" customHeight="1" x14ac:dyDescent="0.3">
      <c r="A17" s="43"/>
      <c r="B17" s="11" t="s">
        <v>16</v>
      </c>
      <c r="C17" s="6">
        <v>1109045589</v>
      </c>
    </row>
    <row r="18" spans="1:3" ht="33.75" customHeight="1" x14ac:dyDescent="0.3">
      <c r="A18" s="43"/>
      <c r="B18" s="11" t="s">
        <v>17</v>
      </c>
      <c r="C18" s="6">
        <v>14656055</v>
      </c>
    </row>
    <row r="19" spans="1:3" x14ac:dyDescent="0.3">
      <c r="A19" s="43"/>
      <c r="B19" s="45" t="s">
        <v>18</v>
      </c>
      <c r="C19" s="46"/>
    </row>
    <row r="20" spans="1:3" x14ac:dyDescent="0.3">
      <c r="A20" s="43"/>
      <c r="B20" s="11" t="s">
        <v>144</v>
      </c>
      <c r="C20" s="6">
        <v>764000000</v>
      </c>
    </row>
    <row r="21" spans="1:3" x14ac:dyDescent="0.3">
      <c r="A21" s="43"/>
      <c r="B21" s="11" t="s">
        <v>145</v>
      </c>
      <c r="C21" s="6">
        <v>348000000</v>
      </c>
    </row>
    <row r="22" spans="1:3" x14ac:dyDescent="0.3">
      <c r="A22" s="43"/>
      <c r="B22" s="45" t="s">
        <v>19</v>
      </c>
      <c r="C22" s="46"/>
    </row>
    <row r="23" spans="1:3" x14ac:dyDescent="0.3">
      <c r="A23" s="43"/>
      <c r="B23" s="11"/>
      <c r="C23" s="16"/>
    </row>
    <row r="24" spans="1:3" x14ac:dyDescent="0.3">
      <c r="A24" s="5" t="s">
        <v>20</v>
      </c>
      <c r="B24" s="36" t="s">
        <v>146</v>
      </c>
      <c r="C24" s="36"/>
    </row>
    <row r="25" spans="1:3" x14ac:dyDescent="0.3">
      <c r="A25" s="5" t="s">
        <v>21</v>
      </c>
      <c r="B25" s="36">
        <v>8110378751</v>
      </c>
      <c r="C25" s="36"/>
    </row>
    <row r="26" spans="1:3" x14ac:dyDescent="0.3">
      <c r="A26" s="5" t="s">
        <v>22</v>
      </c>
      <c r="B26" s="36" t="s">
        <v>147</v>
      </c>
      <c r="C26" s="36"/>
    </row>
    <row r="27" spans="1:3" x14ac:dyDescent="0.3">
      <c r="A27" s="5" t="s">
        <v>23</v>
      </c>
      <c r="B27" s="39" t="s">
        <v>148</v>
      </c>
      <c r="C27" s="40"/>
    </row>
    <row r="28" spans="1:3" ht="28.8" x14ac:dyDescent="0.3">
      <c r="A28" s="5" t="s">
        <v>160</v>
      </c>
      <c r="B28" s="35" t="s">
        <v>159</v>
      </c>
      <c r="C28" s="35"/>
    </row>
    <row r="29" spans="1:3" x14ac:dyDescent="0.3">
      <c r="A29" s="5" t="s">
        <v>24</v>
      </c>
      <c r="B29" s="36" t="s">
        <v>156</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85" zoomScaleNormal="85" workbookViewId="0">
      <selection sqref="A1:XFD1048576"/>
    </sheetView>
  </sheetViews>
  <sheetFormatPr baseColWidth="10" defaultColWidth="0" defaultRowHeight="14.4" x14ac:dyDescent="0.3"/>
  <cols>
    <col min="1" max="1" width="44.44140625" customWidth="1"/>
    <col min="2" max="2" width="25.88671875" customWidth="1"/>
    <col min="3" max="3" width="100.6640625" customWidth="1"/>
    <col min="4" max="16384" width="11.44140625" hidden="1"/>
  </cols>
  <sheetData>
    <row r="1" spans="1:3" ht="18" x14ac:dyDescent="0.3">
      <c r="A1" s="64" t="s">
        <v>25</v>
      </c>
      <c r="B1" s="64"/>
      <c r="C1" s="64"/>
    </row>
    <row r="2" spans="1:3" x14ac:dyDescent="0.3">
      <c r="A2" s="13" t="s">
        <v>26</v>
      </c>
      <c r="B2" s="65" t="s">
        <v>149</v>
      </c>
      <c r="C2" s="66"/>
    </row>
    <row r="3" spans="1:3" x14ac:dyDescent="0.3">
      <c r="A3" s="5" t="s">
        <v>1</v>
      </c>
      <c r="B3" s="36" t="str">
        <f>'[2]GENERALES NOTA 322'!B2:C2</f>
        <v>1101310304120220045100</v>
      </c>
      <c r="C3" s="36"/>
    </row>
    <row r="4" spans="1:3" x14ac:dyDescent="0.3">
      <c r="A4" s="5" t="s">
        <v>2</v>
      </c>
      <c r="B4" s="36" t="str">
        <f>'[2]GENERALES NOTA 322'!B3:C3</f>
        <v xml:space="preserve">Juzgado Cuarenta y Uno (41) Civil del Circuito de Bogotá </v>
      </c>
      <c r="C4" s="36"/>
    </row>
    <row r="5" spans="1:3" x14ac:dyDescent="0.3">
      <c r="A5" s="5" t="s">
        <v>3</v>
      </c>
      <c r="B5" s="36" t="str">
        <f>'[2]GENERALES NOTA 322'!B4:C4</f>
        <v xml:space="preserve">Paola Andrea López Hernández, Yeferson Esneider López Hernández, TMQ S.A. y Allianz Seguros S.A. </v>
      </c>
      <c r="C5" s="36"/>
    </row>
    <row r="6" spans="1:3" x14ac:dyDescent="0.3">
      <c r="A6" s="5" t="s">
        <v>4</v>
      </c>
      <c r="B6" s="36" t="str">
        <f>'[2]GENERALES NOTA 322'!B5:C5</f>
        <v xml:space="preserve">Luis Alberto Orjuela Olivar (Víctima); Andrea Liliana Rodríguez Pérez (Esposa); Emanuel Felipe Orjuela Rodríguez (Hijo); Isidro Orjuela (Padre)  y María Doris Olivar Olivar (Madre). </v>
      </c>
      <c r="C6" s="36"/>
    </row>
    <row r="7" spans="1:3" x14ac:dyDescent="0.3">
      <c r="A7" s="5" t="s">
        <v>5</v>
      </c>
      <c r="B7" s="36" t="str">
        <f>'[2]GENERALES NOTA 322'!B6:C6</f>
        <v>DEMANDA DIRECTA</v>
      </c>
      <c r="C7" s="36"/>
    </row>
    <row r="8" spans="1:3" x14ac:dyDescent="0.3">
      <c r="A8" s="13" t="s">
        <v>27</v>
      </c>
      <c r="B8" s="36">
        <v>22772940</v>
      </c>
      <c r="C8" s="36"/>
    </row>
    <row r="9" spans="1:3" x14ac:dyDescent="0.3">
      <c r="A9" s="13" t="s">
        <v>11</v>
      </c>
      <c r="B9" s="47" t="s">
        <v>142</v>
      </c>
      <c r="C9" s="48"/>
    </row>
    <row r="10" spans="1:3" x14ac:dyDescent="0.3">
      <c r="A10" s="13" t="s">
        <v>28</v>
      </c>
      <c r="B10" s="39" t="s">
        <v>150</v>
      </c>
      <c r="C10" s="67"/>
    </row>
    <row r="11" spans="1:3" x14ac:dyDescent="0.3">
      <c r="A11" s="13" t="s">
        <v>29</v>
      </c>
      <c r="B11" s="68">
        <v>0.1</v>
      </c>
      <c r="C11" s="40"/>
    </row>
    <row r="12" spans="1:3" x14ac:dyDescent="0.3">
      <c r="A12" s="13" t="s">
        <v>30</v>
      </c>
      <c r="B12" s="52" t="s">
        <v>102</v>
      </c>
      <c r="C12" s="53"/>
    </row>
    <row r="13" spans="1:3" x14ac:dyDescent="0.3">
      <c r="A13" s="13" t="s">
        <v>31</v>
      </c>
      <c r="B13" s="36" t="s">
        <v>151</v>
      </c>
      <c r="C13" s="36"/>
    </row>
    <row r="14" spans="1:3" x14ac:dyDescent="0.3">
      <c r="A14" s="13" t="s">
        <v>32</v>
      </c>
      <c r="B14" s="36" t="s">
        <v>99</v>
      </c>
      <c r="C14" s="36"/>
    </row>
    <row r="15" spans="1:3" x14ac:dyDescent="0.3">
      <c r="A15" s="13" t="s">
        <v>33</v>
      </c>
      <c r="B15" s="36" t="s">
        <v>99</v>
      </c>
      <c r="C15" s="36"/>
    </row>
    <row r="16" spans="1:3" x14ac:dyDescent="0.3">
      <c r="A16" s="62" t="s">
        <v>34</v>
      </c>
      <c r="B16" s="36" t="s">
        <v>120</v>
      </c>
      <c r="C16" s="36"/>
    </row>
    <row r="17" spans="1:3" x14ac:dyDescent="0.3">
      <c r="A17" s="63"/>
      <c r="B17" s="9" t="s">
        <v>35</v>
      </c>
      <c r="C17" s="10" t="s">
        <v>36</v>
      </c>
    </row>
    <row r="18" spans="1:3" x14ac:dyDescent="0.3">
      <c r="A18" s="63"/>
      <c r="B18" s="11"/>
      <c r="C18" s="11"/>
    </row>
    <row r="19" spans="1:3" x14ac:dyDescent="0.3">
      <c r="A19" s="63"/>
      <c r="B19" s="11"/>
      <c r="C19" s="11"/>
    </row>
    <row r="20" spans="1:3" x14ac:dyDescent="0.3">
      <c r="A20" s="63"/>
      <c r="B20" s="11"/>
      <c r="C20" s="11"/>
    </row>
    <row r="21" spans="1:3" x14ac:dyDescent="0.3">
      <c r="A21" s="13" t="s">
        <v>37</v>
      </c>
      <c r="B21" s="36" t="s">
        <v>98</v>
      </c>
      <c r="C21" s="36"/>
    </row>
    <row r="22" spans="1:3" x14ac:dyDescent="0.3">
      <c r="A22" s="13" t="s">
        <v>38</v>
      </c>
      <c r="B22" s="52"/>
      <c r="C22" s="53"/>
    </row>
    <row r="23" spans="1:3" x14ac:dyDescent="0.3">
      <c r="A23" s="13" t="s">
        <v>39</v>
      </c>
      <c r="B23" s="36" t="s">
        <v>152</v>
      </c>
      <c r="C23" s="36"/>
    </row>
    <row r="24" spans="1:3" x14ac:dyDescent="0.3">
      <c r="A24" s="13" t="s">
        <v>40</v>
      </c>
      <c r="B24" s="36"/>
      <c r="C24" s="36"/>
    </row>
    <row r="25" spans="1:3" x14ac:dyDescent="0.3">
      <c r="A25" s="13" t="s">
        <v>41</v>
      </c>
      <c r="B25" s="36"/>
      <c r="C25" s="36"/>
    </row>
    <row r="26" spans="1:3" x14ac:dyDescent="0.3">
      <c r="A26" s="12" t="s">
        <v>42</v>
      </c>
      <c r="B26" s="36" t="s">
        <v>98</v>
      </c>
      <c r="C26" s="36"/>
    </row>
    <row r="27" spans="1:3" x14ac:dyDescent="0.3">
      <c r="A27" s="61" t="s">
        <v>43</v>
      </c>
      <c r="B27" s="61"/>
      <c r="C27" s="61"/>
    </row>
    <row r="28" spans="1:3" ht="14.4" customHeight="1" x14ac:dyDescent="0.3">
      <c r="A28" s="56" t="s">
        <v>44</v>
      </c>
      <c r="B28" s="57"/>
      <c r="C28" s="31" t="s">
        <v>153</v>
      </c>
    </row>
    <row r="29" spans="1:3" ht="14.4" customHeight="1" x14ac:dyDescent="0.3">
      <c r="A29" s="58" t="s">
        <v>45</v>
      </c>
      <c r="B29" s="59"/>
      <c r="C29" s="31" t="s">
        <v>153</v>
      </c>
    </row>
    <row r="30" spans="1:3" ht="14.4" customHeight="1" x14ac:dyDescent="0.3">
      <c r="A30" s="58" t="s">
        <v>46</v>
      </c>
      <c r="B30" s="59"/>
      <c r="C30" s="32" t="s">
        <v>153</v>
      </c>
    </row>
    <row r="31" spans="1:3" ht="14.4" customHeight="1" x14ac:dyDescent="0.3">
      <c r="A31" s="58" t="s">
        <v>47</v>
      </c>
      <c r="B31" s="59"/>
      <c r="C31" s="31"/>
    </row>
    <row r="32" spans="1:3" x14ac:dyDescent="0.3">
      <c r="A32" s="58" t="s">
        <v>48</v>
      </c>
      <c r="B32" s="59"/>
      <c r="C32" s="31"/>
    </row>
    <row r="33" spans="1:3" ht="14.4" customHeight="1" x14ac:dyDescent="0.3">
      <c r="A33" s="58" t="s">
        <v>49</v>
      </c>
      <c r="B33" s="59"/>
      <c r="C33" s="31" t="s">
        <v>153</v>
      </c>
    </row>
    <row r="34" spans="1:3" ht="14.4" customHeight="1" x14ac:dyDescent="0.3">
      <c r="A34" s="58" t="s">
        <v>50</v>
      </c>
      <c r="B34" s="59"/>
      <c r="C34" s="33"/>
    </row>
    <row r="35" spans="1:3" x14ac:dyDescent="0.3">
      <c r="A35" s="56" t="s">
        <v>51</v>
      </c>
      <c r="B35" s="57"/>
      <c r="C35" s="34" t="s">
        <v>154</v>
      </c>
    </row>
    <row r="36" spans="1:3" x14ac:dyDescent="0.3">
      <c r="A36" s="60" t="s">
        <v>52</v>
      </c>
      <c r="B36" s="60"/>
      <c r="C36" s="60"/>
    </row>
    <row r="37" spans="1:3" x14ac:dyDescent="0.3">
      <c r="A37" s="54" t="s">
        <v>53</v>
      </c>
      <c r="B37" s="54"/>
      <c r="C37" s="11"/>
    </row>
    <row r="38" spans="1:3" x14ac:dyDescent="0.3">
      <c r="A38" s="54" t="s">
        <v>54</v>
      </c>
      <c r="B38" s="54"/>
      <c r="C38" s="11"/>
    </row>
    <row r="39" spans="1:3" x14ac:dyDescent="0.3">
      <c r="A39" s="54" t="s">
        <v>55</v>
      </c>
      <c r="B39" s="54"/>
      <c r="C39" s="11"/>
    </row>
    <row r="40" spans="1:3" x14ac:dyDescent="0.3">
      <c r="A40" s="54" t="s">
        <v>56</v>
      </c>
      <c r="B40" s="54"/>
      <c r="C40" s="11"/>
    </row>
    <row r="41" spans="1:3" x14ac:dyDescent="0.3">
      <c r="A41" s="54" t="s">
        <v>57</v>
      </c>
      <c r="B41" s="54"/>
      <c r="C41" s="11"/>
    </row>
    <row r="42" spans="1:3" x14ac:dyDescent="0.3">
      <c r="A42" s="54" t="s">
        <v>58</v>
      </c>
      <c r="B42" s="54"/>
      <c r="C42" s="11" t="s">
        <v>152</v>
      </c>
    </row>
    <row r="43" spans="1:3" x14ac:dyDescent="0.3">
      <c r="A43" s="54" t="s">
        <v>59</v>
      </c>
      <c r="B43" s="54"/>
      <c r="C43" s="11"/>
    </row>
    <row r="44" spans="1:3" x14ac:dyDescent="0.3">
      <c r="A44" s="54" t="s">
        <v>60</v>
      </c>
      <c r="B44" s="54"/>
      <c r="C44" s="11"/>
    </row>
    <row r="45" spans="1:3" x14ac:dyDescent="0.3">
      <c r="A45" s="54" t="s">
        <v>61</v>
      </c>
      <c r="B45" s="54"/>
      <c r="C45" s="11"/>
    </row>
    <row r="46" spans="1:3" x14ac:dyDescent="0.3">
      <c r="A46" s="54" t="s">
        <v>62</v>
      </c>
      <c r="B46" s="54"/>
      <c r="C46" s="11"/>
    </row>
    <row r="47" spans="1:3" x14ac:dyDescent="0.3">
      <c r="A47" s="54" t="s">
        <v>63</v>
      </c>
      <c r="B47" s="54"/>
      <c r="C47" s="11"/>
    </row>
    <row r="48" spans="1:3" x14ac:dyDescent="0.3">
      <c r="A48" s="54" t="s">
        <v>64</v>
      </c>
      <c r="B48" s="54"/>
      <c r="C48" s="11"/>
    </row>
    <row r="49" spans="1:3" x14ac:dyDescent="0.3">
      <c r="A49" s="54" t="s">
        <v>65</v>
      </c>
      <c r="B49" s="54"/>
      <c r="C49" s="11"/>
    </row>
    <row r="50" spans="1:3" x14ac:dyDescent="0.3">
      <c r="A50" s="54" t="s">
        <v>66</v>
      </c>
      <c r="B50" s="54"/>
      <c r="C50" s="11"/>
    </row>
    <row r="51" spans="1:3" x14ac:dyDescent="0.3">
      <c r="A51" s="54" t="s">
        <v>67</v>
      </c>
      <c r="B51" s="54"/>
      <c r="C51" s="11"/>
    </row>
    <row r="52" spans="1:3" x14ac:dyDescent="0.3">
      <c r="A52" s="54" t="s">
        <v>68</v>
      </c>
      <c r="B52" s="54"/>
      <c r="C52" s="11"/>
    </row>
    <row r="53" spans="1:3" x14ac:dyDescent="0.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opLeftCell="A16" zoomScale="120" zoomScaleNormal="120" workbookViewId="0">
      <selection activeCell="B30" sqref="B30:C30"/>
    </sheetView>
  </sheetViews>
  <sheetFormatPr baseColWidth="10" defaultColWidth="0" defaultRowHeight="14.4" x14ac:dyDescent="0.3"/>
  <cols>
    <col min="1" max="1" width="52.109375" customWidth="1"/>
    <col min="2" max="2" width="35.44140625" customWidth="1"/>
    <col min="3" max="3" width="96" customWidth="1"/>
    <col min="4" max="8" width="11.44140625" hidden="1" customWidth="1"/>
    <col min="9" max="9" width="12" hidden="1" customWidth="1"/>
    <col min="10" max="16384" width="11.44140625" hidden="1"/>
  </cols>
  <sheetData>
    <row r="1" spans="1:6" ht="18" x14ac:dyDescent="0.3">
      <c r="A1" s="64" t="s">
        <v>69</v>
      </c>
      <c r="B1" s="64"/>
      <c r="C1" s="64"/>
    </row>
    <row r="2" spans="1:6" x14ac:dyDescent="0.3">
      <c r="A2" s="20" t="s">
        <v>26</v>
      </c>
      <c r="B2" s="73" t="s">
        <v>149</v>
      </c>
      <c r="C2" s="74"/>
    </row>
    <row r="3" spans="1:6" x14ac:dyDescent="0.3">
      <c r="A3" s="21" t="s">
        <v>1</v>
      </c>
      <c r="B3" s="75" t="str">
        <f>'GENERALES NOTA 322'!B2:C2</f>
        <v>1101310304120220045100</v>
      </c>
      <c r="C3" s="75"/>
    </row>
    <row r="4" spans="1:6" x14ac:dyDescent="0.3">
      <c r="A4" s="21" t="s">
        <v>2</v>
      </c>
      <c r="B4" s="75" t="str">
        <f>'GENERALES NOTA 322'!B3:C3</f>
        <v xml:space="preserve">Juzgado Cuarenta y Uno (41) Civil del Circuito de Bogotá </v>
      </c>
      <c r="C4" s="75"/>
    </row>
    <row r="5" spans="1:6" x14ac:dyDescent="0.3">
      <c r="A5" s="21" t="s">
        <v>3</v>
      </c>
      <c r="B5" s="75" t="str">
        <f>'GENERALES NOTA 322'!B4:C4</f>
        <v xml:space="preserve">Paola Andrea López Hernández, Yeferson Esneider López Hernández, TMQ S.A. y Allianz Seguros S.A. </v>
      </c>
      <c r="C5" s="75"/>
    </row>
    <row r="6" spans="1:6" ht="14.4" customHeight="1" x14ac:dyDescent="0.3">
      <c r="A6" s="21" t="s">
        <v>4</v>
      </c>
      <c r="B6" s="75" t="str">
        <f>'GENERALES NOTA 322'!B5:C5</f>
        <v xml:space="preserve">Luis Alberto Orjuela Olivar (Víctima); Andrea Liliana Rodríguez Pérez (Esposa); Emanuel Felipe Orjuela Rodríguez (Hijo); Isidro Orjuela (Padre)  y María Doris Olivar Olivar (Madre). </v>
      </c>
      <c r="C6" s="75"/>
    </row>
    <row r="7" spans="1:6" x14ac:dyDescent="0.3">
      <c r="A7" s="21" t="s">
        <v>5</v>
      </c>
      <c r="B7" s="75" t="str">
        <f>'GENERALES NOTA 322'!B6:C6</f>
        <v>LLAMADA EN GARANTIA</v>
      </c>
      <c r="C7" s="75"/>
    </row>
    <row r="8" spans="1:6" ht="28.8" x14ac:dyDescent="0.3">
      <c r="A8" s="21" t="s">
        <v>13</v>
      </c>
      <c r="B8" s="69">
        <f>'GENERALES NOTA 322'!B15:C15</f>
        <v>2235701644</v>
      </c>
      <c r="C8" s="70"/>
    </row>
    <row r="9" spans="1:6" x14ac:dyDescent="0.3">
      <c r="A9" s="76" t="s">
        <v>14</v>
      </c>
      <c r="B9" s="77" t="s">
        <v>15</v>
      </c>
      <c r="C9" s="78"/>
    </row>
    <row r="10" spans="1:6" x14ac:dyDescent="0.3">
      <c r="A10" s="76"/>
      <c r="B10" s="22" t="s">
        <v>16</v>
      </c>
      <c r="C10" s="19">
        <f>'GENERALES NOTA 322'!C17</f>
        <v>1109045589</v>
      </c>
    </row>
    <row r="11" spans="1:6" x14ac:dyDescent="0.3">
      <c r="A11" s="76"/>
      <c r="B11" s="22" t="s">
        <v>17</v>
      </c>
      <c r="C11" s="19">
        <f>'GENERALES NOTA 322'!C18</f>
        <v>14656055</v>
      </c>
    </row>
    <row r="12" spans="1:6" x14ac:dyDescent="0.3">
      <c r="A12" s="76"/>
      <c r="B12" s="77"/>
      <c r="C12" s="78"/>
    </row>
    <row r="13" spans="1:6" x14ac:dyDescent="0.3">
      <c r="A13" s="76"/>
      <c r="B13" s="22" t="s">
        <v>70</v>
      </c>
      <c r="C13" s="24">
        <v>764000000</v>
      </c>
    </row>
    <row r="14" spans="1:6" x14ac:dyDescent="0.3">
      <c r="A14" s="76"/>
      <c r="B14" s="22" t="s">
        <v>71</v>
      </c>
      <c r="C14" s="24">
        <v>348000000</v>
      </c>
      <c r="E14" t="s">
        <v>72</v>
      </c>
      <c r="F14" s="17">
        <v>0.7</v>
      </c>
    </row>
    <row r="15" spans="1:6" x14ac:dyDescent="0.3">
      <c r="A15" s="23" t="s">
        <v>73</v>
      </c>
      <c r="B15" s="73" t="s">
        <v>74</v>
      </c>
      <c r="C15" s="74"/>
    </row>
    <row r="16" spans="1:6" ht="15" customHeight="1" x14ac:dyDescent="0.3">
      <c r="A16" s="21" t="s">
        <v>75</v>
      </c>
      <c r="B16" s="71" t="s">
        <v>155</v>
      </c>
      <c r="C16" s="72"/>
    </row>
    <row r="17" spans="1:3" ht="28.5" customHeight="1" x14ac:dyDescent="0.3">
      <c r="A17" s="14" t="s">
        <v>76</v>
      </c>
      <c r="B17" s="81">
        <f>((C19+C20+C22+C23)-C26)*C25*C27</f>
        <v>246720060</v>
      </c>
      <c r="C17" s="81"/>
    </row>
    <row r="18" spans="1:3" x14ac:dyDescent="0.3">
      <c r="A18" s="23" t="s">
        <v>77</v>
      </c>
      <c r="B18" s="79" t="s">
        <v>15</v>
      </c>
      <c r="C18" s="80"/>
    </row>
    <row r="19" spans="1:3" x14ac:dyDescent="0.3">
      <c r="A19" s="87"/>
      <c r="B19" s="22" t="s">
        <v>16</v>
      </c>
      <c r="C19" s="19">
        <v>34133400</v>
      </c>
    </row>
    <row r="20" spans="1:3" x14ac:dyDescent="0.3">
      <c r="A20" s="88"/>
      <c r="B20" s="22" t="s">
        <v>17</v>
      </c>
      <c r="C20" s="19">
        <v>0</v>
      </c>
    </row>
    <row r="21" spans="1:3" x14ac:dyDescent="0.3">
      <c r="A21" s="88"/>
      <c r="B21" s="77" t="s">
        <v>18</v>
      </c>
      <c r="C21" s="78"/>
    </row>
    <row r="22" spans="1:3" x14ac:dyDescent="0.3">
      <c r="A22" s="88"/>
      <c r="B22" s="22" t="s">
        <v>70</v>
      </c>
      <c r="C22" s="19">
        <v>200000000</v>
      </c>
    </row>
    <row r="23" spans="1:3" ht="28.8" x14ac:dyDescent="0.3">
      <c r="A23" s="88"/>
      <c r="B23" s="22" t="s">
        <v>78</v>
      </c>
      <c r="C23" s="19">
        <v>40000000</v>
      </c>
    </row>
    <row r="24" spans="1:3" x14ac:dyDescent="0.3">
      <c r="A24" s="88"/>
      <c r="B24" s="77" t="s">
        <v>79</v>
      </c>
      <c r="C24" s="78"/>
    </row>
    <row r="25" spans="1:3" x14ac:dyDescent="0.3">
      <c r="A25" s="25"/>
      <c r="B25" s="22" t="s">
        <v>80</v>
      </c>
      <c r="C25" s="26">
        <v>1</v>
      </c>
    </row>
    <row r="26" spans="1:3" x14ac:dyDescent="0.3">
      <c r="A26" s="27"/>
      <c r="B26" s="22" t="s">
        <v>29</v>
      </c>
      <c r="C26" s="28">
        <v>27413340</v>
      </c>
    </row>
    <row r="27" spans="1:3" x14ac:dyDescent="0.3">
      <c r="A27" s="27"/>
      <c r="B27" s="22" t="s">
        <v>81</v>
      </c>
      <c r="C27" s="26">
        <v>1</v>
      </c>
    </row>
    <row r="28" spans="1:3" x14ac:dyDescent="0.3">
      <c r="A28" s="18" t="s">
        <v>82</v>
      </c>
      <c r="B28" s="81">
        <f>IFERROR(B17*(VLOOKUP(B15,Hoja2!$G$1:$H$6,2,0)),16666)</f>
        <v>172704042</v>
      </c>
      <c r="C28" s="81"/>
    </row>
    <row r="29" spans="1:3" ht="28.8" x14ac:dyDescent="0.3">
      <c r="A29" s="21" t="s">
        <v>83</v>
      </c>
      <c r="B29" s="82" t="s">
        <v>158</v>
      </c>
      <c r="C29" s="83"/>
    </row>
    <row r="30" spans="1:3" ht="28.8" x14ac:dyDescent="0.3">
      <c r="A30" s="21" t="s">
        <v>84</v>
      </c>
      <c r="B30" s="84" t="s">
        <v>157</v>
      </c>
      <c r="C30" s="85"/>
    </row>
    <row r="31" spans="1:3" ht="18" x14ac:dyDescent="0.3">
      <c r="A31" s="29" t="s">
        <v>85</v>
      </c>
      <c r="B31" s="29"/>
      <c r="C31" s="29"/>
    </row>
    <row r="32" spans="1:3" x14ac:dyDescent="0.3">
      <c r="A32" s="30" t="s">
        <v>86</v>
      </c>
      <c r="B32" s="86"/>
      <c r="C32" s="86"/>
    </row>
    <row r="33" spans="1:3" x14ac:dyDescent="0.3">
      <c r="A33" s="30" t="s">
        <v>87</v>
      </c>
      <c r="B33" s="86"/>
      <c r="C33" s="86"/>
    </row>
    <row r="34" spans="1:3" x14ac:dyDescent="0.3">
      <c r="A34" s="27"/>
      <c r="B34" s="27"/>
      <c r="C34" s="27"/>
    </row>
    <row r="35" spans="1:3" x14ac:dyDescent="0.3">
      <c r="A35" s="27"/>
      <c r="B35" s="27"/>
      <c r="C35" s="27"/>
    </row>
    <row r="36" spans="1:3" x14ac:dyDescent="0.3">
      <c r="A36" s="27"/>
      <c r="B36" s="27"/>
      <c r="C36" s="27"/>
    </row>
    <row r="37" spans="1:3" x14ac:dyDescent="0.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4" x14ac:dyDescent="0.3"/>
  <cols>
    <col min="1" max="1" width="30.44140625" customWidth="1"/>
    <col min="2" max="3" width="69.33203125" customWidth="1"/>
    <col min="4" max="16384" width="10.88671875" hidden="1"/>
  </cols>
  <sheetData>
    <row r="1" spans="1:3" ht="18" x14ac:dyDescent="0.3">
      <c r="A1" s="64" t="s">
        <v>88</v>
      </c>
      <c r="B1" s="64"/>
      <c r="C1" s="64"/>
    </row>
    <row r="2" spans="1:3" ht="17.100000000000001" customHeight="1" x14ac:dyDescent="0.3">
      <c r="A2" s="13" t="s">
        <v>26</v>
      </c>
      <c r="B2" s="65" t="str">
        <f>'[3]AUTOS NOTA 321'!B2:C2</f>
        <v xml:space="preserve">SINIESTRO   LEGIS </v>
      </c>
      <c r="C2" s="66"/>
    </row>
    <row r="3" spans="1:3" ht="15.9" customHeight="1" x14ac:dyDescent="0.3">
      <c r="A3" s="5" t="s">
        <v>1</v>
      </c>
      <c r="B3" s="36" t="str">
        <f>'GENERALES NOTA 322'!B2:C2</f>
        <v>1101310304120220045100</v>
      </c>
      <c r="C3" s="36"/>
    </row>
    <row r="4" spans="1:3" x14ac:dyDescent="0.3">
      <c r="A4" s="5" t="s">
        <v>2</v>
      </c>
      <c r="B4" s="36" t="str">
        <f>'GENERALES NOTA 322'!B3:C3</f>
        <v xml:space="preserve">Juzgado Cuarenta y Uno (41) Civil del Circuito de Bogotá </v>
      </c>
      <c r="C4" s="36"/>
    </row>
    <row r="5" spans="1:3" ht="29.1" customHeight="1" x14ac:dyDescent="0.3">
      <c r="A5" s="5" t="s">
        <v>3</v>
      </c>
      <c r="B5" s="36" t="str">
        <f>'GENERALES NOTA 322'!B4:C4</f>
        <v xml:space="preserve">Paola Andrea López Hernández, Yeferson Esneider López Hernández, TMQ S.A. y Allianz Seguros S.A. </v>
      </c>
      <c r="C5" s="36"/>
    </row>
    <row r="6" spans="1:3" x14ac:dyDescent="0.3">
      <c r="A6" s="5" t="s">
        <v>4</v>
      </c>
      <c r="B6" s="36" t="str">
        <f>'GENERALES NOTA 322'!B5:C5</f>
        <v xml:space="preserve">Luis Alberto Orjuela Olivar (Víctima); Andrea Liliana Rodríguez Pérez (Esposa); Emanuel Felipe Orjuela Rodríguez (Hijo); Isidro Orjuela (Padre)  y María Doris Olivar Olivar (Madre). </v>
      </c>
      <c r="C6" s="36"/>
    </row>
    <row r="7" spans="1:3" ht="43.5" customHeight="1" x14ac:dyDescent="0.3">
      <c r="A7" s="5" t="s">
        <v>5</v>
      </c>
      <c r="B7" s="36" t="str">
        <f>'GENERALES NOTA 322'!B6:C6</f>
        <v>LLAMADA EN GARANTIA</v>
      </c>
      <c r="C7" s="36"/>
    </row>
    <row r="8" spans="1:3" x14ac:dyDescent="0.3">
      <c r="A8" s="5" t="s">
        <v>89</v>
      </c>
      <c r="B8" s="36"/>
      <c r="C8" s="36"/>
    </row>
    <row r="9" spans="1:3" x14ac:dyDescent="0.3">
      <c r="A9" s="15" t="s">
        <v>77</v>
      </c>
      <c r="B9" s="89"/>
      <c r="C9" s="89"/>
    </row>
    <row r="10" spans="1:3" x14ac:dyDescent="0.3">
      <c r="A10" s="15" t="s">
        <v>90</v>
      </c>
      <c r="B10" s="36"/>
      <c r="C10" s="36"/>
    </row>
    <row r="11" spans="1:3" ht="28.8" x14ac:dyDescent="0.3">
      <c r="A11" s="15" t="s">
        <v>91</v>
      </c>
      <c r="B11" s="90"/>
      <c r="C11" s="55"/>
    </row>
    <row r="12" spans="1:3" ht="57.6" x14ac:dyDescent="0.3">
      <c r="A12" s="5" t="s">
        <v>92</v>
      </c>
      <c r="B12" s="36"/>
      <c r="C12" s="36"/>
    </row>
    <row r="13" spans="1:3" ht="57.6" x14ac:dyDescent="0.3">
      <c r="A13" s="5" t="s">
        <v>93</v>
      </c>
      <c r="B13" s="36"/>
      <c r="C13" s="36"/>
    </row>
    <row r="14" spans="1:3" x14ac:dyDescent="0.3">
      <c r="A14" s="5" t="s">
        <v>94</v>
      </c>
      <c r="B14" s="11"/>
      <c r="C14" s="11"/>
    </row>
    <row r="15" spans="1:3" x14ac:dyDescent="0.3">
      <c r="A15" s="15" t="s">
        <v>95</v>
      </c>
      <c r="B15" s="36"/>
      <c r="C15" s="36"/>
    </row>
    <row r="16" spans="1:3" x14ac:dyDescent="0.3">
      <c r="A16" s="11" t="s">
        <v>96</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4140625" defaultRowHeight="14.4" x14ac:dyDescent="0.3"/>
  <sheetData>
    <row r="1" spans="1:1" x14ac:dyDescent="0.3">
      <c r="A1" t="s">
        <v>97</v>
      </c>
    </row>
    <row r="2" spans="1:1" x14ac:dyDescent="0.3">
      <c r="A2" t="s">
        <v>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546875" defaultRowHeight="14.4" x14ac:dyDescent="0.3"/>
  <cols>
    <col min="4" max="4" width="20.109375" bestFit="1" customWidth="1"/>
    <col min="5" max="5" width="42.88671875" bestFit="1" customWidth="1"/>
    <col min="7" max="7" width="26.44140625" customWidth="1"/>
  </cols>
  <sheetData>
    <row r="1" spans="1:12" x14ac:dyDescent="0.3">
      <c r="A1" s="8" t="s">
        <v>30</v>
      </c>
      <c r="B1" t="s">
        <v>99</v>
      </c>
      <c r="C1" s="8" t="s">
        <v>34</v>
      </c>
      <c r="D1" s="8" t="s">
        <v>38</v>
      </c>
      <c r="E1" s="3" t="s">
        <v>39</v>
      </c>
      <c r="F1" s="2" t="s">
        <v>72</v>
      </c>
      <c r="G1" s="2" t="s">
        <v>74</v>
      </c>
      <c r="H1" s="4">
        <v>0.7</v>
      </c>
      <c r="I1" t="s">
        <v>100</v>
      </c>
      <c r="J1" t="s">
        <v>101</v>
      </c>
      <c r="L1" t="s">
        <v>6</v>
      </c>
    </row>
    <row r="2" spans="1:12" x14ac:dyDescent="0.3">
      <c r="A2" t="s">
        <v>102</v>
      </c>
      <c r="B2" t="s">
        <v>98</v>
      </c>
      <c r="C2" t="s">
        <v>103</v>
      </c>
      <c r="D2" s="2" t="s">
        <v>104</v>
      </c>
      <c r="E2" s="1" t="s">
        <v>105</v>
      </c>
      <c r="F2" s="2" t="s">
        <v>106</v>
      </c>
      <c r="G2" s="2" t="s">
        <v>107</v>
      </c>
      <c r="H2" s="4">
        <v>0.25</v>
      </c>
      <c r="I2" t="s">
        <v>108</v>
      </c>
      <c r="J2" t="s">
        <v>109</v>
      </c>
      <c r="L2" t="s">
        <v>110</v>
      </c>
    </row>
    <row r="3" spans="1:12" x14ac:dyDescent="0.3">
      <c r="A3" t="s">
        <v>111</v>
      </c>
      <c r="C3" t="s">
        <v>112</v>
      </c>
      <c r="D3" s="2" t="s">
        <v>113</v>
      </c>
      <c r="E3" s="1" t="s">
        <v>114</v>
      </c>
      <c r="F3" s="2" t="s">
        <v>115</v>
      </c>
      <c r="G3" s="2" t="s">
        <v>116</v>
      </c>
      <c r="H3" s="4">
        <v>0.55000000000000004</v>
      </c>
      <c r="I3" t="s">
        <v>117</v>
      </c>
      <c r="J3" t="s">
        <v>118</v>
      </c>
    </row>
    <row r="4" spans="1:12" x14ac:dyDescent="0.3">
      <c r="A4" t="s">
        <v>119</v>
      </c>
      <c r="C4" t="s">
        <v>120</v>
      </c>
      <c r="E4" s="1" t="s">
        <v>121</v>
      </c>
      <c r="G4" s="2" t="s">
        <v>122</v>
      </c>
      <c r="H4" s="4">
        <v>0.15</v>
      </c>
      <c r="I4" t="s">
        <v>123</v>
      </c>
      <c r="J4" t="s">
        <v>124</v>
      </c>
    </row>
    <row r="5" spans="1:12" x14ac:dyDescent="0.3">
      <c r="A5" t="s">
        <v>125</v>
      </c>
      <c r="E5" s="1" t="s">
        <v>126</v>
      </c>
      <c r="G5" s="2" t="s">
        <v>127</v>
      </c>
      <c r="H5" s="4">
        <v>0.7</v>
      </c>
      <c r="I5" t="s">
        <v>128</v>
      </c>
      <c r="J5" t="s">
        <v>129</v>
      </c>
    </row>
    <row r="6" spans="1:12" x14ac:dyDescent="0.3">
      <c r="E6" s="1" t="s">
        <v>130</v>
      </c>
      <c r="G6" s="2" t="s">
        <v>131</v>
      </c>
      <c r="H6" s="4">
        <v>0.3</v>
      </c>
      <c r="J6" t="s">
        <v>132</v>
      </c>
    </row>
    <row r="7" spans="1:12" x14ac:dyDescent="0.3">
      <c r="E7" s="1" t="s">
        <v>133</v>
      </c>
      <c r="G7" s="2" t="s">
        <v>106</v>
      </c>
    </row>
    <row r="8" spans="1:12" x14ac:dyDescent="0.3">
      <c r="E8" s="1" t="s">
        <v>134</v>
      </c>
    </row>
  </sheetData>
  <pageMargins left="0.7" right="0.7" top="0.75" bottom="0.75" header="0.3" footer="0.3"/>
  <pageSetup orientation="portrait" r:id="rId1"/>
  <headerFooter>
    <oddHeader>&amp;C&amp;"Calibri"&amp;10&amp;K000000Internal&amp;1#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1F5870B-2586-4CDF-90F2-01D899E75D10}">
  <ds:schemaRefs>
    <ds:schemaRef ds:uri="http://schemas.microsoft.com/sharepoint/v3/contenttype/forms"/>
  </ds:schemaRefs>
</ds:datastoreItem>
</file>

<file path=customXml/itemProps2.xml><?xml version="1.0" encoding="utf-8"?>
<ds:datastoreItem xmlns:ds="http://schemas.openxmlformats.org/officeDocument/2006/customXml" ds:itemID="{35BA12A4-28D8-4B43-A89E-841EEE465F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6E1548-AAAD-47DF-8213-C4E465F49690}">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Carlos Esteban Franco Zuluaga</cp:lastModifiedBy>
  <cp:revision/>
  <dcterms:created xsi:type="dcterms:W3CDTF">2020-12-07T14:41:17Z</dcterms:created>
  <dcterms:modified xsi:type="dcterms:W3CDTF">2024-10-09T23:59:31Z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ContentTypeId">
    <vt:lpwstr>0x0101002C92A54D8AB3014FADD0201C99992F62</vt:lpwstr>
  </property>
  <property fmtid="{D5CDD505-2E9C-101B-9397-08002B2CF9AE}" pid="31" name="MediaServiceImageTags">
    <vt:lpwstr/>
  </property>
</Properties>
</file>