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OCCIDENTAL\febrero\DIEGO ARMANDO REYES\"/>
    </mc:Choice>
  </mc:AlternateContent>
  <xr:revisionPtr revIDLastSave="0" documentId="13_ncr:1_{588ED305-3ECB-467C-B32B-543A66CD1F04}"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8" i="7"/>
  <c r="B20" i="8"/>
  <c r="B39" i="8" s="1"/>
  <c r="B10" i="9" l="1"/>
  <c r="B2" i="8" l="1"/>
  <c r="B2" i="9" s="1"/>
  <c r="B8" i="9" l="1"/>
  <c r="B7" i="9"/>
  <c r="B6" i="9"/>
  <c r="B5" i="9"/>
  <c r="B4" i="9"/>
  <c r="B3" i="9"/>
  <c r="B8" i="8"/>
  <c r="B7" i="8"/>
  <c r="B6" i="8"/>
  <c r="B5" i="8"/>
  <c r="B4" i="8"/>
  <c r="B3" i="8"/>
  <c r="B4" i="7" l="1"/>
  <c r="B5" i="7"/>
  <c r="B6" i="7"/>
  <c r="B3" i="7"/>
  <c r="B9" i="8"/>
  <c r="B11" i="9" l="1"/>
</calcChain>
</file>

<file path=xl/sharedStrings.xml><?xml version="1.0" encoding="utf-8"?>
<sst xmlns="http://schemas.openxmlformats.org/spreadsheetml/2006/main" count="239" uniqueCount="185">
  <si>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</si>
  <si>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</si>
  <si>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</si>
  <si>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</si>
  <si>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</si>
  <si>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</si>
  <si>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</si>
  <si>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</si>
  <si>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</si>
  <si>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</si>
  <si>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</si>
  <si>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</si>
  <si>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</si>
  <si>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</si>
  <si>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</si>
  <si>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</si>
  <si>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</si>
  <si>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</si>
  <si>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</si>
  <si>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</si>
  <si>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</si>
  <si>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</si>
  <si>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</si>
  <si>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</si>
  <si>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</si>
  <si>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</si>
  <si>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</si>
  <si>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</si>
  <si>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</si>
  <si>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</si>
  <si>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</si>
  <si>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</si>
  <si>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</si>
  <si>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</si>
  <si>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</si>
  <si>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</si>
  <si>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</si>
  <si>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</si>
  <si>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</si>
  <si>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</si>
  <si>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</si>
  <si>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</si>
  <si>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</si>
  <si>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</si>
  <si>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</si>
  <si>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</si>
  <si>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</si>
  <si>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</si>
  <si>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</si>
  <si>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</si>
  <si>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</si>
  <si>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</si>
  <si>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</si>
  <si>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</si>
  <si>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</si>
  <si>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</si>
  <si>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</si>
  <si>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</si>
  <si>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</si>
  <si>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</si>
  <si>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</si>
  <si>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</si>
  <si>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</si>
  <si>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</si>
  <si>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</si>
  <si>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</si>
  <si>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</si>
  <si>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</si>
  <si>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</si>
  <si>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</si>
  <si>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</si>
  <si>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</si>
  <si>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</si>
  <si>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</si>
  <si>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</si>
  <si>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</si>
  <si>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</si>
  <si>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</si>
  <si>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</si>
  <si>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</si>
  <si>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</si>
  <si>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</si>
  <si>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</si>
  <si>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</si>
  <si>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</si>
  <si>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</si>
  <si>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</si>
  <si>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</si>
  <si>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</si>
  <si>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</si>
  <si>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</si>
  <si>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</si>
  <si>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</si>
  <si>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</si>
  <si>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</si>
  <si>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</si>
  <si>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</si>
  <si>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</si>
  <si>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</si>
  <si>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</si>
  <si>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</si>
  <si>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</si>
  <si>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</si>
  <si>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</si>
  <si>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</si>
  <si>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</si>
  <si>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</si>
  <si>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</si>
  <si>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</si>
  <si>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</si>
  <si>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</si>
  <si>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</si>
  <si>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</si>
  <si>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</si>
  <si>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</si>
  <si>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</si>
  <si>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</si>
  <si>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</si>
  <si>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</si>
  <si>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</si>
  <si>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</si>
  <si>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</si>
  <si>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</si>
  <si>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</si>
  <si>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</si>
  <si>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</si>
  <si>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</si>
  <si>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</si>
  <si>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</si>
  <si>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</si>
  <si>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</si>
  <si>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</si>
  <si>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</si>
  <si>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</si>
  <si>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</si>
  <si>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</si>
  <si>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</si>
  <si>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</si>
  <si>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</si>
  <si>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</si>
  <si>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</si>
  <si>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</si>
  <si>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</si>
  <si>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</si>
  <si>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</si>
  <si>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</si>
  <si>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</si>
  <si>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</si>
  <si>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</si>
  <si>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</si>
  <si>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</si>
  <si>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</si>
  <si>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</si>
  <si>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</si>
  <si>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</si>
  <si>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</si>
  <si>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N/A</t>
  </si>
  <si>
    <t>Demandados</t>
  </si>
  <si>
    <t xml:space="preserve"> JUZGADO CIVIL DEL CIRCUITO DE PUERTO TEJADA, CAUCA </t>
  </si>
  <si>
    <t>195733103001-2024-00004-00</t>
  </si>
  <si>
    <t xml:space="preserve">1. Diego Armando Reyes Ituyán, C.C. No. No.1.130.946.150 (víctima directa)
2. Blanca Doris Ituyán Astudillo, C.C. No. 34.600.653 (madre de la vítima directa) 
</t>
  </si>
  <si>
    <t>1. Allianz Seguros S.A.
2. Silvio Alenio Oliveros Sánchez, C.C. No. 1.086.194.579 (conductor)
3. Dadier Enrique Oliveros Estupiñan, C.C. No. 94.508.021 (propietario)</t>
  </si>
  <si>
    <t>Diego Armando Reyes Ituyán</t>
  </si>
  <si>
    <t xml:space="preserve">C.C. No. No.1.130.946.150 </t>
  </si>
  <si>
    <t>blancaituyan7@gmail.com</t>
  </si>
  <si>
    <t>No se indica</t>
  </si>
  <si>
    <t>24 de agosto de 1989</t>
  </si>
  <si>
    <t>27 años</t>
  </si>
  <si>
    <t xml:space="preserve">Conducción de maquinaria pesada </t>
  </si>
  <si>
    <t>13 de noviembre del 2016</t>
  </si>
  <si>
    <t>No se aportó IPAT</t>
  </si>
  <si>
    <t xml:space="preserve">11 de marzo del 2019  14 de junio del 2019 (ante Fiscalía) </t>
  </si>
  <si>
    <t>20 de mayo del 2019 y 14 de junio del 2019 (ante Fiscalía) Allianz no compareció a ninguna de las dos citaciones</t>
  </si>
  <si>
    <t xml:space="preserve">De acuerdo con los hechos de la demanda el 13 de noviembre del 2016 en la vía que del municipio de Villa Rica conduce a Puerto Tejada, Cauca, se presentó un accidente de tránsito entre la motocicleta de placa LFJ-67, conducida por el señor Diego Armando Reyes Ituyán y el vehículo tipo automóvil de placa MWU241 conducido por el señor Silvio Alenio Oliveros Sánchez, de propiedad del señor Dadier Enrique Oliveros Estupiñan, y asegurado por Allianz Seguros S.A.
Según se describe, a la altura del sector de la Ladrillera la Sultana de la vereda Primavera de Villa Rica, Cauca, el vehículo de placa MWU241 de una manera imprudente giró e invadió el carril por el cual se transportaba el señor Diego Armando Reyes Iyutan, en la motocicleta de placas LFJ-67, ocasionando la colisión de los mismos. 
Como resultado del accidente se causaron las siguientes lesiones: deformidad física que afecta el cuerpo de carácter permanente, deformidad física que afecta el rostro de carácter permanente, perturbación funcional de órgano sistema nervioso central de carácter permanente y perturbación funcional de órgano sistema nervioso periférico de carácter permanente. Se otorgó incapacidad médico legal definitiva de 140 días. La Compañía Seguros Bolívar S.A., mediante dictamen de calificación de pérdida de la capacidad laboral No.600016286-9 de 23 de enero de 2018, determinó una PCL del 54,82%.
Existe proceso penal en curso por el delito de lesiones personales culposas ante la Fiscalía General de la Nación-Unidad Receptora SAU Puerto Tejada, con SPOA 195736000631201600954.
</t>
  </si>
  <si>
    <t>Carrera 20 # 14-17, barrio las Dos Aguas, Puerto Tejada, Cauca</t>
  </si>
  <si>
    <t>Dadier Enrique Oliveros Estupiñan</t>
  </si>
  <si>
    <t>C.C. No. 94.508.021</t>
  </si>
  <si>
    <t xml:space="preserve"> MWU241</t>
  </si>
  <si>
    <t xml:space="preserve"> 08 de febrero del 2024</t>
  </si>
  <si>
    <t>09 de febrero del 2024</t>
  </si>
  <si>
    <t>Fecha de notificación (por estados)</t>
  </si>
  <si>
    <t>08 de marzo del 2024</t>
  </si>
  <si>
    <t>21851945-1062</t>
  </si>
  <si>
    <t xml:space="preserve"> Desde las 00:00 horas del 25/01/2016 hasta las 24:00 horas del 24/01/2017.</t>
  </si>
  <si>
    <t>SINIESTRO  51661531  LEGIS APJ32242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</si>
</sst>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15" xfId="0" applyFont="1" applyBorder="1" applyAlignment="1">
      <alignment horizontal="left" vertical="top"/>
    </xf>
    <xf numFmtId="0" fontId="10" fillId="0" borderId="16" xfId="0" applyFont="1" applyBorder="1"/>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9" fillId="0" borderId="15" xfId="0" applyFont="1" applyBorder="1" applyAlignment="1">
      <alignment horizontal="left" vertical="top" wrapText="1"/>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3" fontId="9" fillId="0" borderId="15" xfId="0" applyNumberFormat="1" applyFont="1" applyBorder="1" applyAlignment="1">
      <alignment horizontal="left" vertical="top"/>
    </xf>
    <xf numFmtId="0" fontId="9" fillId="0" borderId="18" xfId="0" applyFont="1" applyBorder="1" applyAlignment="1">
      <alignment horizontal="left" vertical="top" wrapText="1"/>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165" fontId="9" fillId="0" borderId="15" xfId="0" applyNumberFormat="1" applyFont="1" applyBorder="1" applyAlignment="1">
      <alignment horizontal="left" vertical="top"/>
    </xf>
    <xf numFmtId="0" fontId="0" fillId="7" borderId="1" xfId="0" applyFill="1" applyBorder="1" applyAlignment="1">
      <alignment horizontal="justify" vertical="top"/>
    </xf>
    <xf numFmtId="0" fontId="9" fillId="0" borderId="16" xfId="0"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9" fillId="8" borderId="15" xfId="0" applyFont="1" applyFill="1" applyBorder="1" applyAlignment="1">
      <alignment horizontal="left" vertical="top"/>
    </xf>
    <xf numFmtId="0" fontId="10" fillId="8" borderId="16" xfId="0" applyFont="1" applyFill="1" applyBorder="1"/>
    <xf numFmtId="14" fontId="9" fillId="8" borderId="15" xfId="0" applyNumberFormat="1" applyFont="1" applyFill="1" applyBorder="1" applyAlignment="1">
      <alignment horizontal="left" vertical="top" wrapText="1"/>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ituyan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zoomScaleNormal="145" workbookViewId="0">
      <selection activeCell="B5" sqref="B5:C5"/>
    </sheetView>
  </sheetViews>
  <sheetFormatPr baseColWidth="10" defaultColWidth="0" defaultRowHeight="14.5" x14ac:dyDescent="0.35"/>
  <cols>
    <col min="1" max="1" width="53.453125" style="8" customWidth="1"/>
    <col min="2" max="2" width="55.1796875" style="8" customWidth="1"/>
    <col min="3" max="3" width="25" style="8" customWidth="1"/>
    <col min="4" max="16384" width="11.453125" style="2" hidden="1"/>
  </cols>
  <sheetData>
    <row r="1" spans="1:3" ht="18.5" x14ac:dyDescent="0.35">
      <c r="A1" s="45" t="s">
        <v>0</v>
      </c>
      <c r="B1" s="45"/>
      <c r="C1" s="45"/>
    </row>
    <row r="2" spans="1:3" x14ac:dyDescent="0.35">
      <c r="A2" s="5" t="s">
        <v>1</v>
      </c>
      <c r="B2" s="51" t="s">
        <v>159</v>
      </c>
      <c r="C2" s="52"/>
    </row>
    <row r="3" spans="1:3" x14ac:dyDescent="0.35">
      <c r="A3" s="5" t="s">
        <v>2</v>
      </c>
      <c r="B3" s="48" t="s">
        <v>158</v>
      </c>
      <c r="C3" s="49"/>
    </row>
    <row r="4" spans="1:3" ht="45" customHeight="1" x14ac:dyDescent="0.35">
      <c r="A4" s="5" t="s">
        <v>157</v>
      </c>
      <c r="B4" s="53" t="s">
        <v>161</v>
      </c>
      <c r="C4" s="49"/>
    </row>
    <row r="5" spans="1:3" ht="40.5" customHeight="1" x14ac:dyDescent="0.3">
      <c r="A5" s="5" t="s">
        <v>4</v>
      </c>
      <c r="B5" s="54" t="s">
        <v>160</v>
      </c>
      <c r="C5" s="44"/>
    </row>
    <row r="6" spans="1:3" ht="23.15" customHeight="1" x14ac:dyDescent="0.35">
      <c r="A6" s="5" t="s">
        <v>5</v>
      </c>
      <c r="B6" s="46" t="s">
        <v>6</v>
      </c>
      <c r="C6" s="46"/>
    </row>
    <row r="7" spans="1:3" x14ac:dyDescent="0.35">
      <c r="A7" s="122" t="s">
        <v>7</v>
      </c>
      <c r="B7" s="123" t="s">
        <v>116</v>
      </c>
      <c r="C7" s="124"/>
    </row>
    <row r="8" spans="1:3" ht="29" x14ac:dyDescent="0.3">
      <c r="A8" s="118" t="s">
        <v>9</v>
      </c>
      <c r="B8" s="119" t="s">
        <v>162</v>
      </c>
      <c r="C8" s="120"/>
    </row>
    <row r="9" spans="1:3" x14ac:dyDescent="0.3">
      <c r="A9" s="27" t="s">
        <v>10</v>
      </c>
      <c r="B9" s="59" t="s">
        <v>163</v>
      </c>
      <c r="C9" s="44"/>
    </row>
    <row r="10" spans="1:3" ht="19.5" customHeight="1" x14ac:dyDescent="0.3">
      <c r="A10" s="27" t="s">
        <v>11</v>
      </c>
      <c r="B10" s="54" t="s">
        <v>174</v>
      </c>
      <c r="C10" s="44"/>
    </row>
    <row r="11" spans="1:3" x14ac:dyDescent="0.3">
      <c r="A11" s="28" t="s">
        <v>12</v>
      </c>
      <c r="B11" s="54">
        <v>3104280929</v>
      </c>
      <c r="C11" s="44"/>
    </row>
    <row r="12" spans="1:3" x14ac:dyDescent="0.3">
      <c r="A12" s="5" t="s">
        <v>13</v>
      </c>
      <c r="B12" s="69" t="s">
        <v>164</v>
      </c>
      <c r="C12" s="44"/>
    </row>
    <row r="13" spans="1:3" x14ac:dyDescent="0.35">
      <c r="A13" s="5" t="s">
        <v>14</v>
      </c>
      <c r="B13" s="70" t="s">
        <v>165</v>
      </c>
      <c r="C13" s="46"/>
    </row>
    <row r="14" spans="1:3" x14ac:dyDescent="0.3">
      <c r="A14" s="5" t="s">
        <v>15</v>
      </c>
      <c r="B14" s="55" t="s">
        <v>166</v>
      </c>
      <c r="C14" s="44"/>
    </row>
    <row r="15" spans="1:3" ht="15" customHeight="1" x14ac:dyDescent="0.35">
      <c r="A15" s="5" t="s">
        <v>16</v>
      </c>
      <c r="B15" s="46" t="s">
        <v>167</v>
      </c>
      <c r="C15" s="46"/>
    </row>
    <row r="16" spans="1:3" x14ac:dyDescent="0.35">
      <c r="A16" s="5" t="s">
        <v>17</v>
      </c>
      <c r="B16" s="56" t="s">
        <v>156</v>
      </c>
      <c r="C16" s="57"/>
    </row>
    <row r="17" spans="1:3" ht="18.75" customHeight="1" x14ac:dyDescent="0.35">
      <c r="A17" s="5" t="s">
        <v>18</v>
      </c>
      <c r="B17" s="47" t="s">
        <v>124</v>
      </c>
      <c r="C17" s="47"/>
    </row>
    <row r="18" spans="1:3" x14ac:dyDescent="0.35">
      <c r="A18" s="5" t="s">
        <v>19</v>
      </c>
      <c r="B18" s="47" t="s">
        <v>168</v>
      </c>
      <c r="C18" s="47"/>
    </row>
    <row r="19" spans="1:3" ht="17.25" customHeight="1" x14ac:dyDescent="0.3">
      <c r="A19" s="5" t="s">
        <v>20</v>
      </c>
      <c r="B19" s="50">
        <v>2400000</v>
      </c>
      <c r="C19" s="44"/>
    </row>
    <row r="20" spans="1:3" x14ac:dyDescent="0.35">
      <c r="A20" s="5" t="s">
        <v>21</v>
      </c>
      <c r="B20" s="46" t="s">
        <v>170</v>
      </c>
      <c r="C20" s="46"/>
    </row>
    <row r="21" spans="1:3" x14ac:dyDescent="0.35">
      <c r="A21" s="5" t="s">
        <v>22</v>
      </c>
      <c r="B21" s="47" t="s">
        <v>137</v>
      </c>
      <c r="C21" s="47"/>
    </row>
    <row r="22" spans="1:3" x14ac:dyDescent="0.3">
      <c r="A22" s="118" t="s">
        <v>23</v>
      </c>
      <c r="B22" s="121" t="s">
        <v>169</v>
      </c>
      <c r="C22" s="120"/>
    </row>
    <row r="23" spans="1:3" x14ac:dyDescent="0.35">
      <c r="A23" s="27" t="s">
        <v>24</v>
      </c>
      <c r="B23" s="67" t="s">
        <v>171</v>
      </c>
      <c r="C23" s="68"/>
    </row>
    <row r="24" spans="1:3" x14ac:dyDescent="0.3">
      <c r="A24" s="27" t="s">
        <v>25</v>
      </c>
      <c r="B24" s="66" t="s">
        <v>172</v>
      </c>
      <c r="C24" s="44"/>
    </row>
    <row r="25" spans="1:3" ht="100.5" customHeight="1" x14ac:dyDescent="0.35">
      <c r="A25" s="58" t="s">
        <v>26</v>
      </c>
      <c r="B25" s="60" t="s">
        <v>173</v>
      </c>
      <c r="C25" s="61"/>
    </row>
    <row r="26" spans="1:3" x14ac:dyDescent="0.35">
      <c r="A26" s="58"/>
      <c r="B26" s="62"/>
      <c r="C26" s="63"/>
    </row>
    <row r="27" spans="1:3" x14ac:dyDescent="0.35">
      <c r="A27" s="58"/>
      <c r="B27" s="64"/>
      <c r="C27" s="65"/>
    </row>
    <row r="28" spans="1:3" x14ac:dyDescent="0.3">
      <c r="A28" s="27" t="s">
        <v>27</v>
      </c>
      <c r="B28" s="43" t="s">
        <v>175</v>
      </c>
      <c r="C28" s="44"/>
    </row>
    <row r="29" spans="1:3" x14ac:dyDescent="0.35">
      <c r="A29" s="27" t="s">
        <v>28</v>
      </c>
      <c r="B29" s="72" t="s">
        <v>176</v>
      </c>
      <c r="C29" s="72"/>
    </row>
    <row r="30" spans="1:3" x14ac:dyDescent="0.3">
      <c r="A30" s="118" t="s">
        <v>29</v>
      </c>
      <c r="B30" s="119" t="s">
        <v>177</v>
      </c>
      <c r="C30" s="120"/>
    </row>
    <row r="31" spans="1:3" x14ac:dyDescent="0.35">
      <c r="A31" s="27" t="s">
        <v>30</v>
      </c>
      <c r="B31" s="72">
        <v>21851945</v>
      </c>
      <c r="C31" s="72"/>
    </row>
    <row r="32" spans="1:3" x14ac:dyDescent="0.35">
      <c r="A32" s="27" t="s">
        <v>31</v>
      </c>
      <c r="B32" s="43" t="s">
        <v>178</v>
      </c>
      <c r="C32" s="73"/>
    </row>
    <row r="33" spans="1:3" x14ac:dyDescent="0.3">
      <c r="A33" s="5" t="s">
        <v>180</v>
      </c>
      <c r="B33" s="71" t="s">
        <v>179</v>
      </c>
      <c r="C33" s="44"/>
    </row>
    <row r="34" spans="1:3" ht="43.5" x14ac:dyDescent="0.3">
      <c r="A34" s="5" t="s">
        <v>32</v>
      </c>
      <c r="B34" s="43" t="s">
        <v>181</v>
      </c>
      <c r="C34" s="44"/>
    </row>
    <row r="35" spans="1:3" ht="15" customHeight="1" x14ac:dyDescent="0.35"/>
    <row r="36" spans="1:3" ht="15" customHeight="1" x14ac:dyDescent="0.35"/>
    <row r="43" spans="1:3" ht="15" customHeight="1" x14ac:dyDescent="0.35"/>
    <row r="48" spans="1:3" ht="18" customHeight="1" x14ac:dyDescent="0.35"/>
    <row r="51" spans="6:6" x14ac:dyDescent="0.35">
      <c r="F51" s="4"/>
    </row>
    <row r="52" spans="6:6" x14ac:dyDescent="0.35">
      <c r="F52" s="4"/>
    </row>
    <row r="53" spans="6:6" x14ac:dyDescent="0.35">
      <c r="F53" s="4"/>
    </row>
    <row r="64" spans="6:6" ht="36" customHeight="1" x14ac:dyDescent="0.35"/>
    <row r="76" ht="33.75" customHeight="1" x14ac:dyDescent="0.35"/>
    <row r="77" ht="33.75" customHeight="1" x14ac:dyDescent="0.35"/>
    <row r="78" ht="33.75" customHeight="1" x14ac:dyDescent="0.35"/>
  </sheetData>
  <dataConsolidate/>
  <mergeCells count="33">
    <mergeCell ref="B34:C34"/>
    <mergeCell ref="B33:C33"/>
    <mergeCell ref="B31:C31"/>
    <mergeCell ref="B30:C30"/>
    <mergeCell ref="B29:C29"/>
    <mergeCell ref="B32:C32"/>
    <mergeCell ref="B9:C9"/>
    <mergeCell ref="B10:C10"/>
    <mergeCell ref="B25:C27"/>
    <mergeCell ref="B24:C24"/>
    <mergeCell ref="B23:C23"/>
    <mergeCell ref="B22:C22"/>
    <mergeCell ref="B11:C11"/>
    <mergeCell ref="B12:C12"/>
    <mergeCell ref="B13:C13"/>
    <mergeCell ref="B21:C21"/>
    <mergeCell ref="B15:C15"/>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zoomScale="85" zoomScaleNormal="85"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93" t="s">
        <v>33</v>
      </c>
      <c r="B1" s="93"/>
      <c r="C1" s="93"/>
    </row>
    <row r="2" spans="1:3" ht="15.75" customHeight="1" x14ac:dyDescent="0.35">
      <c r="A2" s="20" t="s">
        <v>34</v>
      </c>
      <c r="B2" s="83" t="s">
        <v>184</v>
      </c>
      <c r="C2" s="84"/>
    </row>
    <row r="3" spans="1:3" s="2" customFormat="1" x14ac:dyDescent="0.35">
      <c r="A3" s="5" t="s">
        <v>1</v>
      </c>
      <c r="B3" s="46" t="str">
        <f>'AUTOS  NOTA 322'!B2:C2</f>
        <v>195733103001-2024-00004-00</v>
      </c>
      <c r="C3" s="46"/>
    </row>
    <row r="4" spans="1:3" s="2" customFormat="1" x14ac:dyDescent="0.35">
      <c r="A4" s="5" t="s">
        <v>2</v>
      </c>
      <c r="B4" s="46" t="str">
        <f>'AUTOS  NOTA 322'!B3:C3</f>
        <v xml:space="preserve"> JUZGADO CIVIL DEL CIRCUITO DE PUERTO TEJADA, CAUCA </v>
      </c>
      <c r="C4" s="46"/>
    </row>
    <row r="5" spans="1:3" s="2" customFormat="1" x14ac:dyDescent="0.35">
      <c r="A5" s="5" t="s">
        <v>3</v>
      </c>
      <c r="B5" s="46" t="str">
        <f>'AUTOS  NOTA 322'!B4:C4</f>
        <v>1. Allianz Seguros S.A.
2. Silvio Alenio Oliveros Sánchez, C.C. No. 1.086.194.579 (conductor)
3. Dadier Enrique Oliveros Estupiñan, C.C. No. 94.508.021 (propietario)</v>
      </c>
      <c r="C5" s="46"/>
    </row>
    <row r="6" spans="1:3" s="2" customFormat="1" x14ac:dyDescent="0.35">
      <c r="A6" s="5" t="s">
        <v>4</v>
      </c>
      <c r="B6" s="46" t="str">
        <f>'AUTOS  NOTA 322'!B5:C5</f>
        <v xml:space="preserve">1. Diego Armando Reyes Ituyán, C.C. No. No.1.130.946.150 (víctima directa)
2. Blanca Doris Ituyán Astudillo, C.C. No. 34.600.653 (madre de la vítima directa) 
</v>
      </c>
      <c r="C6" s="46"/>
    </row>
    <row r="7" spans="1:3" s="2" customFormat="1" x14ac:dyDescent="0.35">
      <c r="A7" s="5" t="s">
        <v>5</v>
      </c>
      <c r="B7" s="46" t="str">
        <f>'AUTOS  NOTA 322'!B6:C6</f>
        <v>DEMANDA DIRECTA</v>
      </c>
      <c r="C7" s="46"/>
    </row>
    <row r="8" spans="1:3" s="2" customFormat="1" x14ac:dyDescent="0.35">
      <c r="A8" s="30" t="s">
        <v>35</v>
      </c>
      <c r="B8" s="46" t="str">
        <f>'AUTOS  NOTA 322'!B7:C8</f>
        <v>Diego Armando Reyes Ituyán</v>
      </c>
      <c r="C8" s="46"/>
    </row>
    <row r="9" spans="1:3" x14ac:dyDescent="0.35">
      <c r="A9" s="20" t="s">
        <v>36</v>
      </c>
      <c r="B9" s="46" t="s">
        <v>182</v>
      </c>
      <c r="C9" s="46"/>
    </row>
    <row r="10" spans="1:3" x14ac:dyDescent="0.35">
      <c r="A10" s="20" t="s">
        <v>37</v>
      </c>
      <c r="B10" s="46" t="s">
        <v>116</v>
      </c>
      <c r="C10" s="46"/>
    </row>
    <row r="11" spans="1:3" x14ac:dyDescent="0.35">
      <c r="A11" s="20" t="s">
        <v>38</v>
      </c>
      <c r="B11" s="76">
        <v>4000000000</v>
      </c>
      <c r="C11" s="77"/>
    </row>
    <row r="12" spans="1:3" x14ac:dyDescent="0.35">
      <c r="A12" s="20" t="s">
        <v>39</v>
      </c>
      <c r="B12" s="76">
        <v>0</v>
      </c>
      <c r="C12" s="77"/>
    </row>
    <row r="13" spans="1:3" x14ac:dyDescent="0.35">
      <c r="A13" s="20" t="s">
        <v>40</v>
      </c>
      <c r="B13" s="48" t="s">
        <v>117</v>
      </c>
      <c r="C13" s="49"/>
    </row>
    <row r="14" spans="1:3" x14ac:dyDescent="0.35">
      <c r="A14" s="20" t="s">
        <v>41</v>
      </c>
      <c r="B14" s="47" t="s">
        <v>183</v>
      </c>
      <c r="C14" s="46"/>
    </row>
    <row r="15" spans="1:3" x14ac:dyDescent="0.35">
      <c r="A15" s="20" t="s">
        <v>42</v>
      </c>
      <c r="B15" s="46" t="s">
        <v>112</v>
      </c>
      <c r="C15" s="46"/>
    </row>
    <row r="16" spans="1:3" x14ac:dyDescent="0.35">
      <c r="A16" s="20" t="s">
        <v>43</v>
      </c>
      <c r="B16" s="46" t="s">
        <v>112</v>
      </c>
      <c r="C16" s="46"/>
    </row>
    <row r="17" spans="1:3" x14ac:dyDescent="0.35">
      <c r="A17" s="80" t="s">
        <v>44</v>
      </c>
      <c r="B17" s="46" t="s">
        <v>134</v>
      </c>
      <c r="C17" s="46"/>
    </row>
    <row r="18" spans="1:3" x14ac:dyDescent="0.35">
      <c r="A18" s="81"/>
      <c r="B18" s="10" t="s">
        <v>45</v>
      </c>
      <c r="C18" s="10" t="s">
        <v>46</v>
      </c>
    </row>
    <row r="19" spans="1:3" x14ac:dyDescent="0.35">
      <c r="A19" s="81"/>
      <c r="B19" s="6" t="s">
        <v>47</v>
      </c>
      <c r="C19" s="6"/>
    </row>
    <row r="20" spans="1:3" x14ac:dyDescent="0.35">
      <c r="A20" s="81"/>
      <c r="B20" s="6"/>
      <c r="C20" s="6"/>
    </row>
    <row r="21" spans="1:3" x14ac:dyDescent="0.35">
      <c r="A21" s="82"/>
      <c r="B21" s="6"/>
      <c r="C21" s="6"/>
    </row>
    <row r="22" spans="1:3" x14ac:dyDescent="0.35">
      <c r="A22" s="20" t="s">
        <v>48</v>
      </c>
      <c r="B22" s="46"/>
      <c r="C22" s="46"/>
    </row>
    <row r="23" spans="1:3" x14ac:dyDescent="0.35">
      <c r="A23" s="20" t="s">
        <v>49</v>
      </c>
      <c r="B23" s="83"/>
      <c r="C23" s="84"/>
    </row>
    <row r="24" spans="1:3" x14ac:dyDescent="0.35">
      <c r="A24" s="20" t="s">
        <v>50</v>
      </c>
      <c r="B24" s="46" t="s">
        <v>122</v>
      </c>
      <c r="C24" s="46"/>
    </row>
    <row r="25" spans="1:3" x14ac:dyDescent="0.35">
      <c r="A25" s="20" t="s">
        <v>51</v>
      </c>
      <c r="B25" s="46"/>
      <c r="C25" s="46"/>
    </row>
    <row r="26" spans="1:3" x14ac:dyDescent="0.35">
      <c r="A26" s="20" t="s">
        <v>52</v>
      </c>
      <c r="B26" s="46"/>
      <c r="C26" s="46"/>
    </row>
    <row r="27" spans="1:3" x14ac:dyDescent="0.35">
      <c r="A27" s="19" t="s">
        <v>53</v>
      </c>
      <c r="B27" s="46"/>
      <c r="C27" s="46"/>
    </row>
    <row r="28" spans="1:3" x14ac:dyDescent="0.35">
      <c r="A28" s="85" t="s">
        <v>54</v>
      </c>
      <c r="B28" s="85"/>
      <c r="C28" s="85"/>
    </row>
    <row r="29" spans="1:3" x14ac:dyDescent="0.35">
      <c r="A29" s="78" t="s">
        <v>55</v>
      </c>
      <c r="B29" s="79"/>
      <c r="C29" s="11"/>
    </row>
    <row r="30" spans="1:3" x14ac:dyDescent="0.35">
      <c r="A30" s="78" t="s">
        <v>56</v>
      </c>
      <c r="B30" s="79"/>
      <c r="C30" s="11"/>
    </row>
    <row r="31" spans="1:3" x14ac:dyDescent="0.35">
      <c r="A31" s="78" t="s">
        <v>57</v>
      </c>
      <c r="B31" s="79"/>
      <c r="C31" s="12"/>
    </row>
    <row r="32" spans="1:3" x14ac:dyDescent="0.35">
      <c r="A32" s="78" t="s">
        <v>58</v>
      </c>
      <c r="B32" s="79"/>
      <c r="C32" s="11"/>
    </row>
    <row r="33" spans="1:3" x14ac:dyDescent="0.35">
      <c r="A33" s="78" t="s">
        <v>59</v>
      </c>
      <c r="B33" s="79"/>
      <c r="C33" s="11"/>
    </row>
    <row r="34" spans="1:3" x14ac:dyDescent="0.35">
      <c r="A34" s="78" t="s">
        <v>60</v>
      </c>
      <c r="B34" s="79"/>
      <c r="C34" s="13"/>
    </row>
    <row r="35" spans="1:3" x14ac:dyDescent="0.35">
      <c r="A35" s="74" t="s">
        <v>61</v>
      </c>
      <c r="B35" s="75"/>
      <c r="C35" s="14"/>
    </row>
    <row r="36" spans="1:3" x14ac:dyDescent="0.35">
      <c r="A36" s="74" t="s">
        <v>62</v>
      </c>
      <c r="B36" s="75"/>
      <c r="C36" s="15"/>
    </row>
    <row r="37" spans="1:3" x14ac:dyDescent="0.35">
      <c r="A37" s="86" t="s">
        <v>63</v>
      </c>
      <c r="B37" s="87"/>
      <c r="C37" s="15"/>
    </row>
    <row r="38" spans="1:3" x14ac:dyDescent="0.35">
      <c r="A38" s="88"/>
      <c r="B38" s="89"/>
      <c r="C38" s="15"/>
    </row>
    <row r="39" spans="1:3" x14ac:dyDescent="0.35">
      <c r="A39" s="90"/>
      <c r="B39" s="91"/>
      <c r="C39" s="15"/>
    </row>
    <row r="40" spans="1:3" x14ac:dyDescent="0.35">
      <c r="A40" s="92" t="s">
        <v>64</v>
      </c>
      <c r="B40" s="92"/>
      <c r="C40" s="92"/>
    </row>
    <row r="41" spans="1:3" x14ac:dyDescent="0.35">
      <c r="A41" s="17" t="s">
        <v>65</v>
      </c>
      <c r="B41" s="18"/>
      <c r="C41" s="15"/>
    </row>
    <row r="42" spans="1:3" x14ac:dyDescent="0.35">
      <c r="A42" s="74" t="s">
        <v>66</v>
      </c>
      <c r="B42" s="75"/>
      <c r="C42" s="15"/>
    </row>
    <row r="43" spans="1:3" x14ac:dyDescent="0.35">
      <c r="A43" s="74" t="s">
        <v>67</v>
      </c>
      <c r="B43" s="75"/>
      <c r="C43" s="15"/>
    </row>
    <row r="44" spans="1:3" x14ac:dyDescent="0.35">
      <c r="A44" s="17" t="s">
        <v>68</v>
      </c>
      <c r="B44" s="18"/>
      <c r="C44" s="15"/>
    </row>
    <row r="45" spans="1:3" x14ac:dyDescent="0.35">
      <c r="A45" s="17" t="s">
        <v>69</v>
      </c>
      <c r="B45" s="18"/>
      <c r="C45" s="15"/>
    </row>
    <row r="46" spans="1:3" x14ac:dyDescent="0.35">
      <c r="A46" s="74" t="s">
        <v>70</v>
      </c>
      <c r="B46" s="75"/>
      <c r="C46" s="15"/>
    </row>
    <row r="47" spans="1:3" x14ac:dyDescent="0.35">
      <c r="A47" s="17" t="s">
        <v>71</v>
      </c>
      <c r="B47" s="16"/>
      <c r="C47" s="15"/>
    </row>
    <row r="48" spans="1:3" x14ac:dyDescent="0.35">
      <c r="A48" s="74" t="s">
        <v>72</v>
      </c>
      <c r="B48" s="75"/>
      <c r="C48" s="15"/>
    </row>
    <row r="49" spans="1:3" x14ac:dyDescent="0.35">
      <c r="A49" s="74" t="s">
        <v>73</v>
      </c>
      <c r="B49" s="75"/>
      <c r="C49" s="15"/>
    </row>
    <row r="50" spans="1:3" x14ac:dyDescent="0.35">
      <c r="A50" s="74" t="s">
        <v>63</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10"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93" t="s">
        <v>74</v>
      </c>
      <c r="B1" s="93"/>
      <c r="C1" s="93"/>
    </row>
    <row r="2" spans="1:9" ht="15" customHeight="1" x14ac:dyDescent="0.35">
      <c r="A2" s="34" t="s">
        <v>34</v>
      </c>
      <c r="B2" s="97" t="str">
        <f>'AUTOS NOTA 321'!B2:C2</f>
        <v>SINIESTRO  51661531  LEGIS APJ32242</v>
      </c>
      <c r="C2" s="98"/>
    </row>
    <row r="3" spans="1:9" x14ac:dyDescent="0.35">
      <c r="A3" s="35" t="s">
        <v>1</v>
      </c>
      <c r="B3" s="112" t="str">
        <f>'AUTOS  NOTA 322'!B2:C2</f>
        <v>195733103001-2024-00004-00</v>
      </c>
      <c r="C3" s="112"/>
    </row>
    <row r="4" spans="1:9" x14ac:dyDescent="0.35">
      <c r="A4" s="35" t="s">
        <v>2</v>
      </c>
      <c r="B4" s="112" t="str">
        <f>'AUTOS  NOTA 322'!B3:C3</f>
        <v xml:space="preserve"> JUZGADO CIVIL DEL CIRCUITO DE PUERTO TEJADA, CAUCA </v>
      </c>
      <c r="C4" s="112"/>
    </row>
    <row r="5" spans="1:9" x14ac:dyDescent="0.35">
      <c r="A5" s="35" t="s">
        <v>3</v>
      </c>
      <c r="B5" s="112" t="str">
        <f>'AUTOS  NOTA 322'!B4:C4</f>
        <v>1. Allianz Seguros S.A.
2. Silvio Alenio Oliveros Sánchez, C.C. No. 1.086.194.579 (conductor)
3. Dadier Enrique Oliveros Estupiñan, C.C. No. 94.508.021 (propietario)</v>
      </c>
      <c r="C5" s="112"/>
    </row>
    <row r="6" spans="1:9" ht="15" customHeight="1" x14ac:dyDescent="0.35">
      <c r="A6" s="35" t="s">
        <v>4</v>
      </c>
      <c r="B6" s="112" t="str">
        <f>'AUTOS  NOTA 322'!B5:C5</f>
        <v xml:space="preserve">1. Diego Armando Reyes Ituyán, C.C. No. No.1.130.946.150 (víctima directa)
2. Blanca Doris Ituyán Astudillo, C.C. No. 34.600.653 (madre de la vítima directa) 
</v>
      </c>
      <c r="C6" s="112"/>
    </row>
    <row r="7" spans="1:9" x14ac:dyDescent="0.35">
      <c r="A7" s="35" t="s">
        <v>5</v>
      </c>
      <c r="B7" s="112" t="str">
        <f>'AUTOS  NOTA 322'!B6:C6</f>
        <v>DEMANDA DIRECTA</v>
      </c>
      <c r="C7" s="112"/>
    </row>
    <row r="8" spans="1:9" x14ac:dyDescent="0.35">
      <c r="A8" s="37" t="s">
        <v>35</v>
      </c>
      <c r="B8" s="112" t="str">
        <f>'AUTOS  NOTA 322'!B7:C8</f>
        <v>Diego Armando Reyes Ituyán</v>
      </c>
      <c r="C8" s="112"/>
    </row>
    <row r="9" spans="1:9" ht="29" x14ac:dyDescent="0.35">
      <c r="A9" s="35" t="s">
        <v>75</v>
      </c>
      <c r="B9" s="110">
        <f>SUM(C11,C12,C14,C15,C17)</f>
        <v>0</v>
      </c>
      <c r="C9" s="111"/>
    </row>
    <row r="10" spans="1:9" x14ac:dyDescent="0.35">
      <c r="A10" s="113" t="s">
        <v>76</v>
      </c>
      <c r="B10" s="102" t="s">
        <v>77</v>
      </c>
      <c r="C10" s="103"/>
    </row>
    <row r="11" spans="1:9" x14ac:dyDescent="0.35">
      <c r="A11" s="113"/>
      <c r="B11" s="36" t="s">
        <v>78</v>
      </c>
      <c r="C11" s="31"/>
    </row>
    <row r="12" spans="1:9" x14ac:dyDescent="0.35">
      <c r="A12" s="113"/>
      <c r="B12" s="36" t="s">
        <v>79</v>
      </c>
      <c r="C12" s="31"/>
    </row>
    <row r="13" spans="1:9" x14ac:dyDescent="0.35">
      <c r="A13" s="113"/>
      <c r="B13" s="102"/>
      <c r="C13" s="103"/>
    </row>
    <row r="14" spans="1:9" x14ac:dyDescent="0.35">
      <c r="A14" s="113"/>
      <c r="B14" s="36" t="s">
        <v>80</v>
      </c>
      <c r="C14" s="39"/>
    </row>
    <row r="15" spans="1:9" x14ac:dyDescent="0.35">
      <c r="A15" s="113"/>
      <c r="B15" s="36" t="s">
        <v>81</v>
      </c>
      <c r="C15" s="39"/>
      <c r="E15" t="s">
        <v>82</v>
      </c>
      <c r="F15" s="22">
        <v>0.7</v>
      </c>
    </row>
    <row r="16" spans="1:9" x14ac:dyDescent="0.35">
      <c r="A16" s="113"/>
      <c r="B16" s="102" t="s">
        <v>83</v>
      </c>
      <c r="C16" s="103"/>
      <c r="E16" t="s">
        <v>84</v>
      </c>
      <c r="F16" s="23">
        <v>0.3</v>
      </c>
      <c r="I16" s="25"/>
    </row>
    <row r="17" spans="1:9" x14ac:dyDescent="0.35">
      <c r="A17" s="113"/>
      <c r="B17" s="36"/>
      <c r="C17" s="40"/>
      <c r="F17" s="26"/>
      <c r="I17" s="25"/>
    </row>
    <row r="18" spans="1:9" ht="23.25" customHeight="1" x14ac:dyDescent="0.35">
      <c r="A18" s="38" t="s">
        <v>85</v>
      </c>
      <c r="B18" s="97" t="s">
        <v>82</v>
      </c>
      <c r="C18" s="98"/>
    </row>
    <row r="19" spans="1:9" ht="58" x14ac:dyDescent="0.35">
      <c r="A19" s="35" t="s">
        <v>86</v>
      </c>
      <c r="B19" s="104"/>
      <c r="C19" s="105"/>
    </row>
    <row r="20" spans="1:9" ht="15" customHeight="1" x14ac:dyDescent="0.35">
      <c r="A20" s="21" t="s">
        <v>87</v>
      </c>
      <c r="B20" s="99">
        <f>((C22+C23+C25+C26+C30+C28+C32+C34+C29+C33)-C37)*C36*C38</f>
        <v>0</v>
      </c>
      <c r="C20" s="99"/>
    </row>
    <row r="21" spans="1:9" x14ac:dyDescent="0.35">
      <c r="A21" s="7" t="s">
        <v>88</v>
      </c>
      <c r="B21" s="106" t="s">
        <v>77</v>
      </c>
      <c r="C21" s="107"/>
    </row>
    <row r="22" spans="1:9" x14ac:dyDescent="0.35">
      <c r="A22" s="108"/>
      <c r="B22" s="36" t="s">
        <v>78</v>
      </c>
      <c r="C22" s="31">
        <v>0</v>
      </c>
    </row>
    <row r="23" spans="1:9" x14ac:dyDescent="0.35">
      <c r="A23" s="109"/>
      <c r="B23" s="36" t="s">
        <v>79</v>
      </c>
      <c r="C23" s="31">
        <v>0</v>
      </c>
    </row>
    <row r="24" spans="1:9" x14ac:dyDescent="0.35">
      <c r="A24" s="109"/>
      <c r="B24" s="102" t="s">
        <v>89</v>
      </c>
      <c r="C24" s="103"/>
    </row>
    <row r="25" spans="1:9" x14ac:dyDescent="0.35">
      <c r="A25" s="109"/>
      <c r="B25" s="36" t="s">
        <v>80</v>
      </c>
      <c r="C25" s="31">
        <v>0</v>
      </c>
    </row>
    <row r="26" spans="1:9" ht="29.15" customHeight="1" x14ac:dyDescent="0.35">
      <c r="A26" s="109"/>
      <c r="B26" s="36" t="s">
        <v>90</v>
      </c>
      <c r="C26" s="31">
        <v>0</v>
      </c>
    </row>
    <row r="27" spans="1:9" x14ac:dyDescent="0.35">
      <c r="A27" s="109"/>
      <c r="B27" s="102" t="s">
        <v>91</v>
      </c>
      <c r="C27" s="103"/>
    </row>
    <row r="28" spans="1:9" x14ac:dyDescent="0.35">
      <c r="A28" s="109"/>
      <c r="B28" s="36" t="s">
        <v>92</v>
      </c>
      <c r="C28" s="31">
        <v>0</v>
      </c>
    </row>
    <row r="29" spans="1:9" x14ac:dyDescent="0.35">
      <c r="A29" s="109"/>
      <c r="B29" s="36" t="s">
        <v>78</v>
      </c>
      <c r="C29" s="31">
        <v>0</v>
      </c>
    </row>
    <row r="30" spans="1:9" x14ac:dyDescent="0.35">
      <c r="A30" s="109"/>
      <c r="B30" s="36" t="s">
        <v>79</v>
      </c>
      <c r="C30" s="31">
        <v>0</v>
      </c>
    </row>
    <row r="31" spans="1:9" x14ac:dyDescent="0.35">
      <c r="A31" s="109"/>
      <c r="B31" s="102" t="s">
        <v>93</v>
      </c>
      <c r="C31" s="103"/>
    </row>
    <row r="32" spans="1:9" x14ac:dyDescent="0.35">
      <c r="A32" s="109"/>
      <c r="B32" s="36"/>
      <c r="C32" s="31"/>
    </row>
    <row r="33" spans="1:3" x14ac:dyDescent="0.35">
      <c r="A33" s="109"/>
      <c r="B33" s="36" t="s">
        <v>78</v>
      </c>
      <c r="C33" s="31">
        <v>0</v>
      </c>
    </row>
    <row r="34" spans="1:3" x14ac:dyDescent="0.35">
      <c r="A34" s="109"/>
      <c r="B34" s="36" t="s">
        <v>79</v>
      </c>
      <c r="C34" s="31">
        <v>0</v>
      </c>
    </row>
    <row r="35" spans="1:3" x14ac:dyDescent="0.35">
      <c r="A35" s="109"/>
      <c r="B35" s="102" t="s">
        <v>94</v>
      </c>
      <c r="C35" s="103"/>
    </row>
    <row r="36" spans="1:3" x14ac:dyDescent="0.35">
      <c r="A36" s="109"/>
      <c r="B36" s="36" t="s">
        <v>95</v>
      </c>
      <c r="C36" s="32">
        <v>1</v>
      </c>
    </row>
    <row r="37" spans="1:3" x14ac:dyDescent="0.35">
      <c r="A37" s="109"/>
      <c r="B37" s="36" t="s">
        <v>39</v>
      </c>
      <c r="C37" s="33">
        <v>0</v>
      </c>
    </row>
    <row r="38" spans="1:3" x14ac:dyDescent="0.35">
      <c r="A38" s="109"/>
      <c r="B38" s="36" t="s">
        <v>96</v>
      </c>
      <c r="C38" s="32">
        <v>1</v>
      </c>
    </row>
    <row r="39" spans="1:3" x14ac:dyDescent="0.35">
      <c r="A39" s="24" t="s">
        <v>97</v>
      </c>
      <c r="B39" s="99">
        <f>IFERROR(B20*(VLOOKUP(B18,E15:F17,2,0)),16666)</f>
        <v>0</v>
      </c>
      <c r="C39" s="99"/>
    </row>
    <row r="40" spans="1:3" ht="93" customHeight="1" x14ac:dyDescent="0.35">
      <c r="A40" s="35" t="s">
        <v>98</v>
      </c>
      <c r="B40" s="100"/>
      <c r="C40" s="101"/>
    </row>
    <row r="41" spans="1:3" ht="211.5" customHeight="1" x14ac:dyDescent="0.35">
      <c r="A41" s="35" t="s">
        <v>99</v>
      </c>
      <c r="B41" s="95"/>
      <c r="C41" s="96"/>
    </row>
    <row r="42" spans="1:3" ht="26.15" customHeight="1" x14ac:dyDescent="0.35">
      <c r="A42" s="42" t="s">
        <v>100</v>
      </c>
      <c r="B42" s="42"/>
      <c r="C42" s="42"/>
    </row>
    <row r="43" spans="1:3" x14ac:dyDescent="0.35">
      <c r="A43" s="41" t="s">
        <v>101</v>
      </c>
      <c r="B43" s="94"/>
      <c r="C43" s="94"/>
    </row>
    <row r="44" spans="1:3" ht="41.15" customHeight="1" x14ac:dyDescent="0.35">
      <c r="A44" s="41" t="s">
        <v>102</v>
      </c>
      <c r="B44" s="94"/>
      <c r="C44" s="9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93" t="s">
        <v>103</v>
      </c>
      <c r="B1" s="93"/>
      <c r="C1" s="93"/>
    </row>
    <row r="2" spans="1:3" x14ac:dyDescent="0.35">
      <c r="A2" s="20" t="s">
        <v>34</v>
      </c>
      <c r="B2" s="83" t="str">
        <f>'AUTOS NOTA 324'!B2:C2</f>
        <v>SINIESTRO  51661531  LEGIS APJ32242</v>
      </c>
      <c r="C2" s="84"/>
    </row>
    <row r="3" spans="1:3" x14ac:dyDescent="0.35">
      <c r="A3" s="5" t="s">
        <v>1</v>
      </c>
      <c r="B3" s="46" t="str">
        <f>'AUTOS  NOTA 322'!B2:C2</f>
        <v>195733103001-2024-00004-00</v>
      </c>
      <c r="C3" s="46"/>
    </row>
    <row r="4" spans="1:3" x14ac:dyDescent="0.35">
      <c r="A4" s="5" t="s">
        <v>2</v>
      </c>
      <c r="B4" s="46" t="str">
        <f>'AUTOS  NOTA 322'!B3:C3</f>
        <v xml:space="preserve"> JUZGADO CIVIL DEL CIRCUITO DE PUERTO TEJADA, CAUCA </v>
      </c>
      <c r="C4" s="46"/>
    </row>
    <row r="5" spans="1:3" x14ac:dyDescent="0.35">
      <c r="A5" s="5" t="s">
        <v>3</v>
      </c>
      <c r="B5" s="46" t="str">
        <f>'AUTOS  NOTA 322'!B4:C4</f>
        <v>1. Allianz Seguros S.A.
2. Silvio Alenio Oliveros Sánchez, C.C. No. 1.086.194.579 (conductor)
3. Dadier Enrique Oliveros Estupiñan, C.C. No. 94.508.021 (propietario)</v>
      </c>
      <c r="C5" s="46"/>
    </row>
    <row r="6" spans="1:3" ht="15" customHeight="1" x14ac:dyDescent="0.35">
      <c r="A6" s="5" t="s">
        <v>4</v>
      </c>
      <c r="B6" s="46" t="str">
        <f>'AUTOS  NOTA 322'!B5:C5</f>
        <v xml:space="preserve">1. Diego Armando Reyes Ituyán, C.C. No. No.1.130.946.150 (víctima directa)
2. Blanca Doris Ituyán Astudillo, C.C. No. 34.600.653 (madre de la vítima directa) 
</v>
      </c>
      <c r="C6" s="46"/>
    </row>
    <row r="7" spans="1:3" ht="15" customHeight="1" x14ac:dyDescent="0.35">
      <c r="A7" s="5" t="s">
        <v>5</v>
      </c>
      <c r="B7" s="46" t="str">
        <f>'AUTOS  NOTA 322'!B6:C6</f>
        <v>DEMANDA DIRECTA</v>
      </c>
      <c r="C7" s="46"/>
    </row>
    <row r="8" spans="1:3" ht="15" customHeight="1" x14ac:dyDescent="0.35">
      <c r="A8" s="30" t="s">
        <v>35</v>
      </c>
      <c r="B8" s="46" t="str">
        <f>'AUTOS  NOTA 322'!B7:C8</f>
        <v>Diego Armando Reyes Ituyán</v>
      </c>
      <c r="C8" s="46"/>
    </row>
    <row r="9" spans="1:3" ht="19" customHeight="1" x14ac:dyDescent="0.35">
      <c r="A9" s="5" t="s">
        <v>104</v>
      </c>
      <c r="B9" s="46"/>
      <c r="C9" s="46"/>
    </row>
    <row r="10" spans="1:3" x14ac:dyDescent="0.35">
      <c r="A10" s="7" t="s">
        <v>88</v>
      </c>
      <c r="B10" s="116">
        <f>'AUTOS NOTA 324'!B20:C20</f>
        <v>0</v>
      </c>
      <c r="C10" s="116"/>
    </row>
    <row r="11" spans="1:3" x14ac:dyDescent="0.35">
      <c r="A11" s="7" t="s">
        <v>105</v>
      </c>
      <c r="B11" s="117">
        <f>'AUTOS NOTA 324'!B39:C39</f>
        <v>0</v>
      </c>
      <c r="C11" s="46"/>
    </row>
    <row r="12" spans="1:3" ht="29" x14ac:dyDescent="0.35">
      <c r="A12" s="7" t="s">
        <v>106</v>
      </c>
      <c r="B12" s="114"/>
      <c r="C12" s="115"/>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18</v>
      </c>
      <c r="I1" t="s">
        <v>114</v>
      </c>
      <c r="K1" t="s">
        <v>115</v>
      </c>
      <c r="L1" s="29" t="s">
        <v>116</v>
      </c>
      <c r="M1" t="s">
        <v>117</v>
      </c>
      <c r="N1" t="s">
        <v>82</v>
      </c>
      <c r="O1" t="s">
        <v>118</v>
      </c>
    </row>
    <row r="2" spans="1:15" x14ac:dyDescent="0.35">
      <c r="A2" t="s">
        <v>117</v>
      </c>
      <c r="B2" t="s">
        <v>119</v>
      </c>
      <c r="C2" t="s">
        <v>120</v>
      </c>
      <c r="D2" s="2" t="s">
        <v>121</v>
      </c>
      <c r="E2" s="1" t="s">
        <v>122</v>
      </c>
      <c r="F2" s="2" t="s">
        <v>123</v>
      </c>
      <c r="G2" s="4">
        <v>0.7</v>
      </c>
      <c r="H2" t="s">
        <v>124</v>
      </c>
      <c r="I2" t="s">
        <v>125</v>
      </c>
      <c r="K2" t="s">
        <v>6</v>
      </c>
      <c r="L2" s="29" t="s">
        <v>126</v>
      </c>
      <c r="M2" t="s">
        <v>127</v>
      </c>
      <c r="N2" t="s">
        <v>84</v>
      </c>
      <c r="O2" t="s">
        <v>119</v>
      </c>
    </row>
    <row r="3" spans="1:15" x14ac:dyDescent="0.35">
      <c r="A3" t="s">
        <v>127</v>
      </c>
      <c r="C3" t="s">
        <v>128</v>
      </c>
      <c r="D3" s="2" t="s">
        <v>129</v>
      </c>
      <c r="E3" s="1" t="s">
        <v>130</v>
      </c>
      <c r="F3" s="2" t="s">
        <v>84</v>
      </c>
      <c r="G3" s="4">
        <v>0.3</v>
      </c>
      <c r="H3" t="s">
        <v>131</v>
      </c>
      <c r="I3" t="s">
        <v>132</v>
      </c>
      <c r="L3" s="29" t="s">
        <v>8</v>
      </c>
      <c r="M3" t="s">
        <v>133</v>
      </c>
      <c r="N3" t="s">
        <v>123</v>
      </c>
    </row>
    <row r="4" spans="1:15" x14ac:dyDescent="0.35">
      <c r="A4" t="s">
        <v>133</v>
      </c>
      <c r="C4" t="s">
        <v>134</v>
      </c>
      <c r="E4" s="1" t="s">
        <v>135</v>
      </c>
      <c r="H4" t="s">
        <v>136</v>
      </c>
      <c r="I4" t="s">
        <v>137</v>
      </c>
      <c r="L4" t="s">
        <v>138</v>
      </c>
    </row>
    <row r="5" spans="1:15" x14ac:dyDescent="0.35">
      <c r="A5" t="s">
        <v>139</v>
      </c>
      <c r="E5" s="1" t="s">
        <v>140</v>
      </c>
      <c r="H5" t="s">
        <v>141</v>
      </c>
      <c r="I5" t="s">
        <v>142</v>
      </c>
      <c r="L5" s="29" t="s">
        <v>143</v>
      </c>
    </row>
    <row r="6" spans="1:15" x14ac:dyDescent="0.35">
      <c r="E6" s="1" t="s">
        <v>144</v>
      </c>
      <c r="I6" t="s">
        <v>145</v>
      </c>
      <c r="L6" s="29" t="s">
        <v>146</v>
      </c>
    </row>
    <row r="7" spans="1:15" x14ac:dyDescent="0.35">
      <c r="E7" s="1" t="s">
        <v>147</v>
      </c>
      <c r="I7" t="s">
        <v>148</v>
      </c>
      <c r="L7" s="29" t="s">
        <v>149</v>
      </c>
    </row>
    <row r="8" spans="1:15" x14ac:dyDescent="0.35">
      <c r="E8" s="1" t="s">
        <v>150</v>
      </c>
      <c r="L8" s="29" t="s">
        <v>91</v>
      </c>
    </row>
    <row r="9" spans="1:15" x14ac:dyDescent="0.35">
      <c r="L9" s="29" t="s">
        <v>151</v>
      </c>
    </row>
    <row r="10" spans="1:15" x14ac:dyDescent="0.35">
      <c r="L10" s="29" t="s">
        <v>152</v>
      </c>
    </row>
    <row r="11" spans="1:15" x14ac:dyDescent="0.35">
      <c r="L11" s="29" t="s">
        <v>153</v>
      </c>
    </row>
    <row r="12" spans="1:15" x14ac:dyDescent="0.35">
      <c r="L12" s="29" t="s">
        <v>154</v>
      </c>
    </row>
    <row r="13" spans="1:15" x14ac:dyDescent="0.3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074D7-AEE7-4C2E-9709-DA873087EC2C}">
  <ds:schemaRefs>
    <ds:schemaRef ds:uri="39c72b90-33f0-47a8-93a0-b0e80e69708d"/>
    <ds:schemaRef ds:uri="http://schemas.microsoft.com/office/2006/metadata/properties"/>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55bf16b8-db60-4153-a954-9d3ee6a964fe"/>
    <ds:schemaRef ds:uri="http://purl.org/dc/elements/1.1/"/>
  </ds:schemaRefs>
</ds:datastoreItem>
</file>

<file path=customXml/itemProps3.xml><?xml version="1.0" encoding="utf-8"?>
<ds:datastoreItem xmlns:ds="http://schemas.openxmlformats.org/officeDocument/2006/customXml" ds:itemID="{59263B0A-97A7-42E4-99E8-454365A2A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2024-02-19T12:11:25Z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