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4538EF58-9BE8-448E-9FBE-DC7C803E879A}"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9" i="8" l="1"/>
  <c r="B20" i="8"/>
  <c r="B39" i="8" s="1"/>
  <c r="B10" i="9" l="1"/>
  <c r="B2" i="8" l="1"/>
  <c r="B2" i="9" s="1"/>
  <c r="B8" i="9" l="1"/>
  <c r="B7" i="9"/>
  <c r="B6" i="9"/>
  <c r="B5" i="9"/>
  <c r="B4" i="9"/>
  <c r="B3" i="9"/>
  <c r="B8" i="8"/>
  <c r="B7" i="8"/>
  <c r="B5" i="8"/>
  <c r="B4" i="8"/>
  <c r="B3" i="8"/>
  <c r="B8" i="7"/>
  <c r="B4" i="7" l="1"/>
  <c r="B5" i="7"/>
  <c r="B6" i="7"/>
  <c r="B7" i="7"/>
  <c r="B3" i="7"/>
  <c r="B11" i="9" l="1"/>
</calcChain>
</file>

<file path=xl/sharedStrings.xml><?xml version="1.0" encoding="utf-8"?>
<sst xmlns="http://schemas.openxmlformats.org/spreadsheetml/2006/main" count="244" uniqueCount="182">
  <si>
    <t>SOLICITUD DE ANTECEDENTES -ABOGADO EXTERNO-</t>
  </si>
  <si>
    <t>Radicado(23 digitos)</t>
  </si>
  <si>
    <t>Juzgado</t>
  </si>
  <si>
    <t>SUPERINTENDENCIA FINANCIERA DE COLOMBIA - DELEGATURA PARA FUNCIONES JURISDICCIONALES</t>
  </si>
  <si>
    <t>Demandado</t>
  </si>
  <si>
    <t>ALLIANZ SEGUROS S.A.</t>
  </si>
  <si>
    <t xml:space="preserve">Demandante </t>
  </si>
  <si>
    <t>Tipo de vinculacion compañía</t>
  </si>
  <si>
    <t>DEMANDA DIRECTA</t>
  </si>
  <si>
    <t xml:space="preserve">Tipo de perjucio </t>
  </si>
  <si>
    <t>PERDIDA PARCIAL DAÑOS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</si>
  <si>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</si>
  <si>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</si>
  <si>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</si>
  <si>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</si>
  <si>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</si>
  <si>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</si>
  <si>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</si>
  <si>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</si>
  <si>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</si>
  <si>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</si>
  <si>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</si>
  <si>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</si>
  <si>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</si>
  <si>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</si>
  <si>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</si>
  <si>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</si>
  <si>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11 de abril de 2023</t>
  </si>
  <si>
    <t>Fecha de solicitud audiencia prejudicial</t>
  </si>
  <si>
    <t>20 de noviembre de 2023</t>
  </si>
  <si>
    <t>Fecha de audiencia prejudicial</t>
  </si>
  <si>
    <t>13 de diciembre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</si>
  <si>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</si>
  <si>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</si>
  <si>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MOBETRANS S.A.S</t>
  </si>
  <si>
    <t>Nit Asegurado</t>
  </si>
  <si>
    <t>Placa vehículo asegurado (si aplica)</t>
  </si>
  <si>
    <t>S02467</t>
  </si>
  <si>
    <t>No. Póliza vinculada</t>
  </si>
  <si>
    <t>023125368/12</t>
  </si>
  <si>
    <t>Fecha de asignación</t>
  </si>
  <si>
    <t>14 de febrero de 2024</t>
  </si>
  <si>
    <t>Fecha de notificación</t>
  </si>
  <si>
    <t>09 de febrero de 2024</t>
  </si>
  <si>
    <r>
      <t xml:space="preserve">Fecha de contestacion 
*Recomendación: </t>
    </r>
    <r>
      <rPr>
        <sz val="11"/>
        <color theme="1"/>
        <rFont val="Calibri"/>
        <family val="2"/>
        <scheme val="minor"/>
      </rPr>
      <t>Fecha máxima para contestar la demanda acorde a lo estiúlado en la norma.</t>
    </r>
  </si>
  <si>
    <t>12 de marzo de 2024</t>
  </si>
  <si>
    <t>REMISION DE ANTECEDENTES - ABOGADO INTERNO-</t>
  </si>
  <si>
    <t>SINIESTRO - APLICATIVO</t>
  </si>
  <si>
    <t>SINIESTRO 125700287   LEGIS  APJ32253</t>
  </si>
  <si>
    <t>INTERVINIENTE</t>
  </si>
  <si>
    <t>PÓLIZA</t>
  </si>
  <si>
    <t>23125368-12</t>
  </si>
  <si>
    <t>AMPARO A AFECTAR</t>
  </si>
  <si>
    <t>PÉRDIDA TOTAL DAÑOS</t>
  </si>
  <si>
    <t>VALOR ASEGURADO</t>
  </si>
  <si>
    <t>DEDUCIBLE</t>
  </si>
  <si>
    <t>MODALIDAD</t>
  </si>
  <si>
    <t>OCURRENCIA</t>
  </si>
  <si>
    <t xml:space="preserve">VIGENCIA </t>
  </si>
  <si>
    <t>Desde las 00:00 horas del 01/08/2022 hasta las 24:00 horas del 31/07/2023.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</si>
  <si>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</si>
  <si>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</si>
  <si>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</si>
  <si>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</si>
  <si>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</si>
  <si>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</si>
  <si>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</si>
  <si>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</si>
  <si>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</si>
  <si>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</si>
  <si>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</si>
  <si>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</si>
  <si>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</si>
  <si>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Valor pagado el 15 de feb 2024 por 193.071.107</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</si>
  <si>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</si>
  <si>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</si>
  <si>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</si>
  <si>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</si>
  <si>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</si>
  <si>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</si>
  <si>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</si>
  <si>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</si>
  <si>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</si>
  <si>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</si>
  <si>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</si>
  <si>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</si>
  <si>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</si>
  <si>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</si>
  <si>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</si>
  <si>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</si>
  <si>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</si>
  <si>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</si>
  <si>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</si>
  <si>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</si>
  <si>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</si>
  <si>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</si>
  <si>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</si>
  <si>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</si>
  <si>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</si>
  <si>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</si>
  <si>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</si>
  <si>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</si>
  <si>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</si>
  <si>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</si>
  <si>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</si>
  <si>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</si>
  <si>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</si>
  <si>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</si>
  <si>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</si>
  <si>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</si>
  <si>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</si>
  <si>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</si>
  <si>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</si>
  <si>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</si>
  <si>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</si>
  <si>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</si>
  <si>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</si>
  <si>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</si>
  <si>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</si>
  <si>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</si>
  <si>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</si>
  <si>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</si>
  <si>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</si>
  <si>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</si>
  <si>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</si>
  <si>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</si>
  <si>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</si>
  <si>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</si>
  <si>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</si>
  <si>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</si>
  <si>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</si>
  <si>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</si>
  <si>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</si>
  <si>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</si>
  <si>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</si>
  <si>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</si>
  <si>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</si>
  <si>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</si>
  <si>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</si>
  <si>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</si>
  <si>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</si>
  <si>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</si>
  <si>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</si>
  <si>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</si>
  <si>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</si>
  <si>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</si>
  <si>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</si>
  <si>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</si>
  <si>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</si>
  <si>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</si>
  <si>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</si>
  <si>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</si>
  <si>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</si>
  <si>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</si>
  <si>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</si>
  <si>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</si>
  <si>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</si>
  <si>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</si>
  <si>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</si>
  <si>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</si>
  <si>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</si>
  <si>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</si>
  <si>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</si>
  <si>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</si>
  <si>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</si>
  <si>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</si>
  <si>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</si>
  <si>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</si>
  <si>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</si>
  <si>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</si>
  <si>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SUSTRACCIÓN TOTAL</t>
  </si>
  <si>
    <t>NO APLICA</t>
  </si>
  <si>
    <r>
      <rPr>
        <b/>
        <sz val="11"/>
        <color theme="1"/>
        <rFont val="Calibri"/>
        <family val="2"/>
        <scheme val="minor"/>
      </rPr>
      <t>1.</t>
    </r>
    <r>
      <rPr>
        <sz val="11"/>
        <color theme="1"/>
        <rFont val="Calibri"/>
        <family val="2"/>
        <scheme val="minor"/>
      </rPr>
      <t xml:space="preserve"> El 11 de abril de 2023 el vehiculo de placas WNP855 con semirremolque asegurado de placa S02467 sufrió volcamento en las instalaciones de la empresa Procopal S.A. y como consencuencia de ello y mediando tramites de reclamación frente al suceso ocurrido, la aseguradora ALLIANZ SEGUROS S.A. el 26 de abril de 2023 otorgó autorización para dar cobertura y cumplimiento a la Póliza contrada con número 023125368/12.
</t>
    </r>
    <r>
      <rPr>
        <b/>
        <sz val="11"/>
        <color theme="1"/>
        <rFont val="Calibri"/>
        <family val="2"/>
        <scheme val="minor"/>
      </rPr>
      <t xml:space="preserve">2. </t>
    </r>
    <r>
      <rPr>
        <sz val="11"/>
        <color theme="1"/>
        <rFont val="Calibri"/>
        <family val="2"/>
        <scheme val="minor"/>
      </rPr>
      <t>La cabina del vehiculo de placas WNP855 fue entregada el 03 de junio de 2023 conforme</t>
    </r>
    <r>
      <rPr>
        <b/>
        <sz val="11"/>
        <color theme="1"/>
        <rFont val="Calibri"/>
        <family val="2"/>
        <scheme val="minor"/>
      </rPr>
      <t xml:space="preserve"> </t>
    </r>
    <r>
      <rPr>
        <sz val="11"/>
        <color theme="1"/>
        <rFont val="Calibri"/>
        <family val="2"/>
        <scheme val="minor"/>
      </rPr>
      <t xml:space="preserve">lo certificó  "Casa Inglesa" a traves del Asesor de Colisión Pablo Emilio Rincón Bonilla el 16 de junio de 2023. Sin embargo, respecto del semiremolque con número de placa S02467 al 20 de noviembre de 2023 no se hizo la entrega material, generando con ello un perjuicio en razón del tiempo que ha dejado de percibir los ingresos para los cuales fue adquirido el vehiculo. 
</t>
    </r>
    <r>
      <rPr>
        <b/>
        <sz val="11"/>
        <color theme="1"/>
        <rFont val="Calibri"/>
        <family val="2"/>
        <scheme val="minor"/>
      </rPr>
      <t xml:space="preserve">3. </t>
    </r>
    <r>
      <rPr>
        <sz val="11"/>
        <color theme="1"/>
        <rFont val="Calibri"/>
        <family val="2"/>
        <scheme val="minor"/>
      </rPr>
      <t xml:space="preserve">De forma particular, el demandante contrató el 15 de noviembre de 2023 un perito de la empresa ASEVIF S.A.S, el cual realizó inspección técnica al semiremolque, en el que se determinó que el semirremolque no conservada la originalidad con la reparación que hasta el momento había sido realizada. 
</t>
    </r>
    <r>
      <rPr>
        <b/>
        <sz val="11"/>
        <color theme="1"/>
        <rFont val="Calibri"/>
        <family val="2"/>
        <scheme val="minor"/>
      </rPr>
      <t xml:space="preserve">4. </t>
    </r>
    <r>
      <rPr>
        <sz val="11"/>
        <color theme="1"/>
        <rFont val="Calibri"/>
        <family val="2"/>
        <scheme val="minor"/>
      </rPr>
      <t xml:space="preserve">El 01 de diciembre de 2023 fue citado por con el funcionario Mauricio Dávila director de peritos y Daniel Sánchez perito de la compañía ALLIANZ SEGUROS S.A. en las instanciones de Furgones Express S.A.S., en donde se concluyó realizar entrega de un semirremolque nuevo conforme las consideraciones del peritaje realizado por el demandante. </t>
    </r>
  </si>
  <si>
    <t>EXCEPCIONES FRENTE A LA DEMANDA:
EXCEPCIONES FRENTE A LA DEMANDA.
•	INEXISTENCIA DE OBLIGACIÓN EN CABEZA DE ALLIANZ SEGUROS S.A. POR CUANTO EL VALOR ASEGURADO SE ENCUENTRA ENTREGADO - OBLIGACIÓN A PAZ Y SALVO.
•	EN CASO DE NO ACEPTAR EL VALOR ASEGURADO, EL DEMANDANTE INCURRIRÍA EN MORA CREDITORA.
•	FALTA DE COBERTURA MATERIAL PARA EL LUCRO CESANTE Y DAÑO EMERGENTE SOLICITADO POR LA PARTE DEMANDANTE.
•	RECONOCER SUMA ALGUNA POR CONCEPTO DE LUCRO CESANTE Y DAÑO EMERGENTE, TRANSGREDIRÍA EN TOTAL MEDIDA EL CARÁCTER INDEMNIZATORIO DEL CONTRATO DEL SEGURO DE DAÑOS – ARTÍCULO1088 CÓDIGO DE COMERCIO.
•	FALTA DE LEGITIMACIÓN EN LA CAUSA POR ACTIVA DEL SEÑOR LEIRO ALBERTO MONTERO COMO PERSONA NATURAL.
•	IMPROCEDENCIA DEL RECONOCIMIENTO DEL LUCRO CESANTE Y FALTA DE PRUEBA DEL MENCIONADO CONCEPTO.
•	IMPROCEDENCIA DEL RECONOCIMIENTO DEL DAÑO EMERGENTE.
•	RIESGOS EXPRESAMENTE EXCLUIDOS EN LA PÓLIZA DE SEGURO DE AUTOMÓVILES INDIVIDUAL LIVIANOS PARTICULARES No. 023125368 / 12
•	ENRIQUECIMIENTO SIN JUSTA CAUSA. 
•	DISPONIBILIDAD DE SUMA ASEGURADA
•	DEDUCIBLE
•	PRESCRIPCIÓN DE LA ACCIÓN DERIVADA DEL CONTRATO DE SEGURO
•	GENERICA O INNOMINADA Y OTRAS</t>
  </si>
  <si>
    <t>2024010212</t>
  </si>
  <si>
    <t>LEIRO ALBERTO MONTERO ROJAS en nombre propio y como Represenante Legal de la empresa MOBETRANS S.A.S (Afectado Directo).</t>
  </si>
  <si>
    <t>N/A (Daños materiales)</t>
  </si>
  <si>
    <t xml:space="preserve">Valor asegurado daños </t>
  </si>
  <si>
    <t>Valor asegurado</t>
  </si>
  <si>
    <t>Intereses Moratorios</t>
  </si>
  <si>
    <t xml:space="preserve">La contingencia se califica como PROBABLE, toda vez que el contrato de seguro presta cobertura material y temporal, y adicionalmente,  existe obligación de pago de la compañía. 
Lo primero que debe tomarse en consideración es que la Póliza No. 023125368/12 cuyo asegurado es Mobetrans S.A.S presta cobertura material y temporal de conformidad con los hechos y pretensiones expuestos en el líbelo de la demanda. Frente a la cobertura material debe advertirse que los amparos contratados se limitan a pérdidas parciales por daños de mayor cuantía o de menor cuantía, por hurto, terrorismo, terremoto, temblor o erupción volcánica que sufra el semirremolque de placa S02467, como consecuencia de un hecho súbito, imprevisto y accidental,  que es precisamente la situación fáctica suscitada en el presente asunto. No obstante, se advierte que existirá una controversia en el proceso respecto al cubrimiento del lucro cesante y del daño emergente solicitados en la demanda. Lo anterior, como quiera que se alegó en la contestación que la Póliza no amparó expresamente estos riesgos y por tanto a la luz del artículo 1088 del Cco no estarían cubiertos, lo cierto es que la Delegatura ha desplegado criterios en los que indica que si estas tipologías no están excluidas podían entenderse cubiertas.  En cuanto a la cobertura temporal, debe señalarse que el hecho, esto es que el volcamiento del vehículo ocurrió 11 de abril de 2023, esto es, dentro de la vigencia del aseguramiento (comprendida desde el 01 de agosto de 2022 al 31 de julio de 2023, en modalidad ocurrencia).
Por otro lado frente a la obligación de pago de la aseguradora resulta necesario señalar que: (i) Allianz en efecto da autorización al inicio del arreglo del semirremolque asegurado con  ocasión a los daños sufridos en el siniestro suscitado el 11 de abril de 2023 y (ii) al momento de la inspección en taller autorizado FURGONES EXPRESS,  proveedor de ALLIANZ SEGUROS, se encontraron posterior al arreglo del vehículo por parte del taller autorizado irregularidades en los diferentes componentes del vehículo, tales como (a). que la ubicación del número chasis, plaqueta serial, placa y demás, no se hallaron en el lugar acostumbrado, (b). La placa S02476 no se halló en el lugar de ubicación acostumbrado para este tipo de componentes vehiculares (c) Se halló evidencia de intervención en las caras superiores de los largueros del bastidor, tanto derecho como izquierdo y (d). El chasis o bastidor no era el original, esto, tal y  como se desprende del Dictamen Pericial elaborado por Asevif S.A.S - Los expertos en la vía- aportado como prueba de la parte demandante y corroborado internamente por Allianz, lo que detonó que en definitiva, se declarara formalmente la pérdida total del vehículo para el 21 de diciembre de 2023 y en consecuencia, se le reconociera al demandante el valor máximo asegurado de $214.523.452, de los cuales  Allianz Seguros a la fecha de presentación del presente informe ha pagado el 90%, esto es, $193.071.107 el 15 de febrero de 2024, por lo que la calificación de la contingencia atañe exclusivamente al 10% del valor restante en lo relativo al valor asegurado. 
Todo lo anterior sin perjuicio del carácter contingente del proceso.
</t>
  </si>
  <si>
    <t xml:space="preserve">Como liquidación objetiva de perjuicios se llegó al total de $41.677.549. A este valor se llegó de la siguiente manera: 
1. Valor Asegurado: El valor asegurado para el amparo de daños por Perdida Parcial por Daños de Mayor cuantía es de $214,523,452,oo. De este valor Allianz ya realizó el pago de del 90% el día 15 de febrero de 2024, es decir, ya pagó la suma de $193.071.107 y el excedente, es decir, el 10% por valor de $21.452.345,oo, se pagará cuando el asegurado remita firmados los documentos enviados para el Traspaso, incluido el contrato de transacción.
2. Lucro cesante:  
Se tendrá en cuenta la suma de $10.908.517 teniendo en cuenta las siguientes consideraciones: Dado que en este proceso no existe una prueba cierta que acredite el dinero dejado de percibir con ocasión a la falta del semirremolque teniendo en cuenta que la certificación aportada al proceso con la cual se realizó la liquidación del lucro por parte de la demandante no es otra cosa mas que un certificado expedido por la misma empresa demandante sin ningún otro respaldo probatorio. No obstante el mismo se tasará de conformidad con lo establecido en la jurisprudencia para los casos en que no se aportan soportes que contengan debida acreditación de los ingresos mensuales generados, pero subyace una presunción por la explotación de vehículo siniestrado y su rendimiento mínimo, en base a los siguientes cálculos:
Teniendo en cuenta que finalmente hubo pérdida total del bien y el valor comercial del vehículo de conformidad con lo registrado en la guía de valores de Fasecolda al momento de la ocurrencia del siniestro es de $214.523.452,00, a este valor se le liquidará el 6% anual, por concepto del rendimiento mínimo que debió producir dicho capital, es decir, el 6% anual sobre el dinero que la demandante dejó de producir en razón a los daños causados a su vehículo (11 de abril de 2023) y hasta la actualidad, esto es, 10.17 meses. A este valor se le liquidará el interés legal por concepto del rendimiento mínimo que debió producir dicho capital, es decir, 0,5% por cada mes, así, lo que da como resultado la suma de $10.908.517,53.
3. Daño emergente: Se tendrá en cuenta la suma de $1.250.000. Teniendo en cuenta las siguientes consideraciones: (i) por concepto de costos sufragados por concepto de la realización del Dictamen Pericial realizado por la empresa Asevif S.A.S, esté será tasado conforme fue solicitado teniendo en consideración el soporte factura aportado al plenario por valor de $450.000,oo (ii) por concepto de costos sufragados por concepto de la realización de la audiencia de conciliación extrajudicial en el Centro de Mecanismos Alternativos de Resolución de Conflictos de Medellín,  será tasado conforme fue solicitado teniendo en consideración el soporte factura aportado al plenario por valor de $800.000,oo.
4. Intereses moratorios. Se tendrá en cuenta la suma de  $8.066.677   por concepto de intereses moratorios contados de dos maneras: (i) En base al capital de $214.523.452 (valor asegurado) desde el mes siguiente a la fecha en que se hizo la reclamación extrajudicial, hasta la fecha en que se realizó el abono del 90% (15 de febrero de 2024) y (ii) en base a un capital del 10% del valor asegurado restante, esto es, $21.542.345 desde la fecha del abono y hasta la fecha de presentación de este informe. Lo anterior, en virtud de las facultades extrapetita de la Superintendencia Financiera de Colombia.
Se advierte que ante la declaratoria oficial de Perdía  parcial por Daños de Mayor Cuantía, dicho amparo no cuenta deducible pactado, por tanto no será valorado en la presente objetivación de pretensiones.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</si>
</sst>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0" xfId="0" applyProtection="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13" sqref="B13:C13"/>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58" t="s">
        <v>174</v>
      </c>
      <c r="C2" s="59"/>
    </row>
    <row r="3" spans="1:3" x14ac:dyDescent="0.25">
      <c r="A3" s="5" t="s">
        <v>2</v>
      </c>
      <c r="B3" s="60" t="s">
        <v>3</v>
      </c>
      <c r="C3" s="61"/>
    </row>
    <row r="4" spans="1:3" x14ac:dyDescent="0.25">
      <c r="A4" s="5" t="s">
        <v>4</v>
      </c>
      <c r="B4" s="60" t="s">
        <v>5</v>
      </c>
      <c r="C4" s="61"/>
    </row>
    <row r="5" spans="1:3" ht="31.5" customHeight="1" x14ac:dyDescent="0.25">
      <c r="A5" s="5" t="s">
        <v>6</v>
      </c>
      <c r="B5" s="60" t="s">
        <v>175</v>
      </c>
      <c r="C5" s="61"/>
    </row>
    <row r="6" spans="1:3" x14ac:dyDescent="0.25">
      <c r="A6" s="5" t="s">
        <v>7</v>
      </c>
      <c r="B6" s="50" t="s">
        <v>8</v>
      </c>
      <c r="C6" s="50"/>
    </row>
    <row r="7" spans="1:3" x14ac:dyDescent="0.25">
      <c r="A7" s="44" t="s">
        <v>9</v>
      </c>
      <c r="B7" s="56" t="s">
        <v>10</v>
      </c>
      <c r="C7" s="57"/>
    </row>
    <row r="8" spans="1:3" ht="23.1" customHeight="1" x14ac:dyDescent="0.25">
      <c r="A8" s="27" t="s">
        <v>11</v>
      </c>
      <c r="B8" s="50" t="s">
        <v>176</v>
      </c>
      <c r="C8" s="50"/>
    </row>
    <row r="9" spans="1:3" x14ac:dyDescent="0.25">
      <c r="A9" s="27" t="s">
        <v>13</v>
      </c>
      <c r="B9" s="50" t="s">
        <v>12</v>
      </c>
      <c r="C9" s="50"/>
    </row>
    <row r="10" spans="1:3" x14ac:dyDescent="0.25">
      <c r="A10" s="27" t="s">
        <v>14</v>
      </c>
      <c r="B10" s="50" t="s">
        <v>12</v>
      </c>
      <c r="C10" s="50"/>
    </row>
    <row r="11" spans="1:3" ht="30" customHeight="1" x14ac:dyDescent="0.25">
      <c r="A11" s="28" t="s">
        <v>15</v>
      </c>
      <c r="B11" s="50" t="s">
        <v>12</v>
      </c>
      <c r="C11" s="50"/>
    </row>
    <row r="12" spans="1:3" ht="30" customHeight="1" x14ac:dyDescent="0.25">
      <c r="A12" s="5" t="s">
        <v>16</v>
      </c>
      <c r="B12" s="50" t="s">
        <v>12</v>
      </c>
      <c r="C12" s="50"/>
    </row>
    <row r="13" spans="1:3" x14ac:dyDescent="0.25">
      <c r="A13" s="5" t="s">
        <v>17</v>
      </c>
      <c r="B13" s="50" t="s">
        <v>12</v>
      </c>
      <c r="C13" s="50"/>
    </row>
    <row r="14" spans="1:3" x14ac:dyDescent="0.25">
      <c r="A14" s="5" t="s">
        <v>18</v>
      </c>
      <c r="B14" s="50" t="s">
        <v>12</v>
      </c>
      <c r="C14" s="50"/>
    </row>
    <row r="15" spans="1:3" x14ac:dyDescent="0.25">
      <c r="A15" s="5" t="s">
        <v>19</v>
      </c>
      <c r="B15" s="50" t="s">
        <v>12</v>
      </c>
      <c r="C15" s="50"/>
    </row>
    <row r="16" spans="1:3" x14ac:dyDescent="0.25">
      <c r="A16" s="5" t="s">
        <v>20</v>
      </c>
      <c r="B16" s="50" t="s">
        <v>12</v>
      </c>
      <c r="C16" s="50"/>
    </row>
    <row r="17" spans="1:3" ht="15" customHeight="1" x14ac:dyDescent="0.25">
      <c r="A17" s="5" t="s">
        <v>21</v>
      </c>
      <c r="B17" s="50" t="s">
        <v>12</v>
      </c>
      <c r="C17" s="50"/>
    </row>
    <row r="18" spans="1:3" x14ac:dyDescent="0.25">
      <c r="A18" s="5" t="s">
        <v>22</v>
      </c>
      <c r="B18" s="50" t="s">
        <v>12</v>
      </c>
      <c r="C18" s="50"/>
    </row>
    <row r="19" spans="1:3" ht="18.75" customHeight="1" x14ac:dyDescent="0.25">
      <c r="A19" s="5" t="s">
        <v>23</v>
      </c>
      <c r="B19" s="50" t="s">
        <v>12</v>
      </c>
      <c r="C19" s="50"/>
    </row>
    <row r="20" spans="1:3" x14ac:dyDescent="0.25">
      <c r="A20" s="5" t="s">
        <v>24</v>
      </c>
      <c r="B20" s="50" t="s">
        <v>12</v>
      </c>
      <c r="C20" s="50"/>
    </row>
    <row r="21" spans="1:3" ht="17.25" customHeight="1" x14ac:dyDescent="0.25">
      <c r="A21" s="5" t="s">
        <v>25</v>
      </c>
      <c r="B21" s="50" t="s">
        <v>12</v>
      </c>
      <c r="C21" s="50"/>
    </row>
    <row r="22" spans="1:3" x14ac:dyDescent="0.25">
      <c r="A22" s="43" t="s">
        <v>26</v>
      </c>
      <c r="B22" s="49" t="s">
        <v>27</v>
      </c>
      <c r="C22" s="49"/>
    </row>
    <row r="23" spans="1:3" x14ac:dyDescent="0.25">
      <c r="A23" s="27" t="s">
        <v>28</v>
      </c>
      <c r="B23" s="48" t="s">
        <v>29</v>
      </c>
      <c r="C23" s="46"/>
    </row>
    <row r="24" spans="1:3" x14ac:dyDescent="0.25">
      <c r="A24" s="27" t="s">
        <v>30</v>
      </c>
      <c r="B24" s="48" t="s">
        <v>31</v>
      </c>
      <c r="C24" s="46"/>
    </row>
    <row r="25" spans="1:3" x14ac:dyDescent="0.25">
      <c r="A25" s="62" t="s">
        <v>32</v>
      </c>
      <c r="B25" s="46" t="s">
        <v>172</v>
      </c>
      <c r="C25" s="47"/>
    </row>
    <row r="26" spans="1:3" x14ac:dyDescent="0.25">
      <c r="A26" s="62"/>
      <c r="B26" s="47"/>
      <c r="C26" s="47"/>
    </row>
    <row r="27" spans="1:3" ht="100.5" customHeight="1" x14ac:dyDescent="0.25">
      <c r="A27" s="62"/>
      <c r="B27" s="47"/>
      <c r="C27" s="47"/>
    </row>
    <row r="28" spans="1:3" x14ac:dyDescent="0.25">
      <c r="A28" s="27" t="s">
        <v>33</v>
      </c>
      <c r="B28" s="47" t="s">
        <v>34</v>
      </c>
      <c r="C28" s="47"/>
    </row>
    <row r="29" spans="1:3" x14ac:dyDescent="0.25">
      <c r="A29" s="27" t="s">
        <v>35</v>
      </c>
      <c r="B29" s="47">
        <v>9007935751</v>
      </c>
      <c r="C29" s="47"/>
    </row>
    <row r="30" spans="1:3" x14ac:dyDescent="0.25">
      <c r="A30" s="43" t="s">
        <v>36</v>
      </c>
      <c r="B30" s="52" t="s">
        <v>37</v>
      </c>
      <c r="C30" s="52"/>
    </row>
    <row r="31" spans="1:3" x14ac:dyDescent="0.25">
      <c r="A31" s="27" t="s">
        <v>38</v>
      </c>
      <c r="B31" s="47" t="s">
        <v>39</v>
      </c>
      <c r="C31" s="47"/>
    </row>
    <row r="32" spans="1:3" x14ac:dyDescent="0.25">
      <c r="A32" s="27" t="s">
        <v>40</v>
      </c>
      <c r="B32" s="53" t="s">
        <v>41</v>
      </c>
      <c r="C32" s="54"/>
    </row>
    <row r="33" spans="1:3" x14ac:dyDescent="0.25">
      <c r="A33" s="5" t="s">
        <v>42</v>
      </c>
      <c r="B33" s="51" t="s">
        <v>43</v>
      </c>
      <c r="C33" s="51"/>
    </row>
    <row r="34" spans="1:3" ht="45" x14ac:dyDescent="0.25">
      <c r="A34" s="5" t="s">
        <v>44</v>
      </c>
      <c r="B34" s="51" t="s">
        <v>45</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A32" sqref="A32:B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46</v>
      </c>
      <c r="B1" s="63"/>
      <c r="C1" s="63"/>
    </row>
    <row r="2" spans="1:3" ht="15.75" customHeight="1" x14ac:dyDescent="0.25">
      <c r="A2" s="20" t="s">
        <v>47</v>
      </c>
      <c r="B2" s="65" t="s">
        <v>48</v>
      </c>
      <c r="C2" s="66"/>
    </row>
    <row r="3" spans="1:3" s="2" customFormat="1" x14ac:dyDescent="0.25">
      <c r="A3" s="5" t="s">
        <v>1</v>
      </c>
      <c r="B3" s="50" t="str">
        <f>'AUTOS  NOTA 322'!B2:C2</f>
        <v>2024010212</v>
      </c>
      <c r="C3" s="50"/>
    </row>
    <row r="4" spans="1:3" s="2" customFormat="1" x14ac:dyDescent="0.25">
      <c r="A4" s="5" t="s">
        <v>2</v>
      </c>
      <c r="B4" s="50" t="str">
        <f>'AUTOS  NOTA 322'!B3:C3</f>
        <v>SUPERINTENDENCIA FINANCIERA DE COLOMBIA - DELEGATURA PARA FUNCIONES JURISDICCIONALES</v>
      </c>
      <c r="C4" s="50"/>
    </row>
    <row r="5" spans="1:3" s="2" customFormat="1" x14ac:dyDescent="0.25">
      <c r="A5" s="5" t="s">
        <v>4</v>
      </c>
      <c r="B5" s="50" t="str">
        <f>'AUTOS  NOTA 322'!B4:C4</f>
        <v>ALLIANZ SEGUROS S.A.</v>
      </c>
      <c r="C5" s="50"/>
    </row>
    <row r="6" spans="1:3" s="2" customFormat="1" x14ac:dyDescent="0.25">
      <c r="A6" s="5" t="s">
        <v>6</v>
      </c>
      <c r="B6" s="50" t="str">
        <f>'AUTOS  NOTA 322'!B5:C5</f>
        <v>LEIRO ALBERTO MONTERO ROJAS en nombre propio y como Represenante Legal de la empresa MOBETRANS S.A.S (Afectado Directo).</v>
      </c>
      <c r="C6" s="50"/>
    </row>
    <row r="7" spans="1:3" s="2" customFormat="1" x14ac:dyDescent="0.25">
      <c r="A7" s="5" t="s">
        <v>7</v>
      </c>
      <c r="B7" s="50" t="str">
        <f>'AUTOS  NOTA 322'!B6:C6</f>
        <v>DEMANDA DIRECTA</v>
      </c>
      <c r="C7" s="50"/>
    </row>
    <row r="8" spans="1:3" s="2" customFormat="1" x14ac:dyDescent="0.25">
      <c r="A8" s="30" t="s">
        <v>49</v>
      </c>
      <c r="B8" s="50" t="str">
        <f>'AUTOS  NOTA 322'!B7:C8</f>
        <v>N/A (Daños materiales)</v>
      </c>
      <c r="C8" s="50"/>
    </row>
    <row r="9" spans="1:3" x14ac:dyDescent="0.25">
      <c r="A9" s="20" t="s">
        <v>50</v>
      </c>
      <c r="B9" s="50" t="s">
        <v>51</v>
      </c>
      <c r="C9" s="50"/>
    </row>
    <row r="10" spans="1:3" x14ac:dyDescent="0.25">
      <c r="A10" s="45" t="s">
        <v>52</v>
      </c>
      <c r="B10" s="52" t="s">
        <v>53</v>
      </c>
      <c r="C10" s="52"/>
    </row>
    <row r="11" spans="1:3" x14ac:dyDescent="0.25">
      <c r="A11" s="20" t="s">
        <v>54</v>
      </c>
      <c r="B11" s="79">
        <v>0</v>
      </c>
      <c r="C11" s="80"/>
    </row>
    <row r="12" spans="1:3" x14ac:dyDescent="0.25">
      <c r="A12" s="20" t="s">
        <v>55</v>
      </c>
      <c r="B12" s="79">
        <v>0</v>
      </c>
      <c r="C12" s="80"/>
    </row>
    <row r="13" spans="1:3" x14ac:dyDescent="0.25">
      <c r="A13" s="20" t="s">
        <v>56</v>
      </c>
      <c r="B13" s="60" t="s">
        <v>57</v>
      </c>
      <c r="C13" s="61"/>
    </row>
    <row r="14" spans="1:3" x14ac:dyDescent="0.25">
      <c r="A14" s="20" t="s">
        <v>58</v>
      </c>
      <c r="B14" s="64" t="s">
        <v>59</v>
      </c>
      <c r="C14" s="50"/>
    </row>
    <row r="15" spans="1:3" x14ac:dyDescent="0.25">
      <c r="A15" s="20" t="s">
        <v>60</v>
      </c>
      <c r="B15" s="50" t="s">
        <v>61</v>
      </c>
      <c r="C15" s="50"/>
    </row>
    <row r="16" spans="1:3" x14ac:dyDescent="0.25">
      <c r="A16" s="20" t="s">
        <v>62</v>
      </c>
      <c r="B16" s="50" t="s">
        <v>61</v>
      </c>
      <c r="C16" s="50"/>
    </row>
    <row r="17" spans="1:3" x14ac:dyDescent="0.25">
      <c r="A17" s="81" t="s">
        <v>63</v>
      </c>
      <c r="B17" s="50" t="s">
        <v>64</v>
      </c>
      <c r="C17" s="50"/>
    </row>
    <row r="18" spans="1:3" x14ac:dyDescent="0.25">
      <c r="A18" s="82"/>
      <c r="B18" s="10" t="s">
        <v>65</v>
      </c>
      <c r="C18" s="10" t="s">
        <v>66</v>
      </c>
    </row>
    <row r="19" spans="1:3" x14ac:dyDescent="0.25">
      <c r="A19" s="82"/>
      <c r="B19" s="6" t="s">
        <v>67</v>
      </c>
      <c r="C19" s="6"/>
    </row>
    <row r="20" spans="1:3" x14ac:dyDescent="0.25">
      <c r="A20" s="82"/>
      <c r="B20" s="6"/>
      <c r="C20" s="6"/>
    </row>
    <row r="21" spans="1:3" x14ac:dyDescent="0.25">
      <c r="A21" s="83"/>
      <c r="B21" s="6"/>
      <c r="C21" s="6"/>
    </row>
    <row r="22" spans="1:3" x14ac:dyDescent="0.25">
      <c r="A22" s="20" t="s">
        <v>68</v>
      </c>
      <c r="B22" s="50"/>
      <c r="C22" s="50"/>
    </row>
    <row r="23" spans="1:3" x14ac:dyDescent="0.25">
      <c r="A23" s="20" t="s">
        <v>69</v>
      </c>
      <c r="B23" s="65"/>
      <c r="C23" s="66"/>
    </row>
    <row r="24" spans="1:3" x14ac:dyDescent="0.25">
      <c r="A24" s="20" t="s">
        <v>70</v>
      </c>
      <c r="B24" s="50"/>
      <c r="C24" s="50"/>
    </row>
    <row r="25" spans="1:3" x14ac:dyDescent="0.25">
      <c r="A25" s="20" t="s">
        <v>71</v>
      </c>
      <c r="B25" s="50" t="s">
        <v>61</v>
      </c>
      <c r="C25" s="50"/>
    </row>
    <row r="26" spans="1:3" x14ac:dyDescent="0.25">
      <c r="A26" s="45" t="s">
        <v>72</v>
      </c>
      <c r="B26" s="52" t="s">
        <v>73</v>
      </c>
      <c r="C26" s="52"/>
    </row>
    <row r="27" spans="1:3" x14ac:dyDescent="0.25">
      <c r="A27" s="19" t="s">
        <v>74</v>
      </c>
      <c r="B27" s="50"/>
      <c r="C27" s="50"/>
    </row>
    <row r="28" spans="1:3" x14ac:dyDescent="0.25">
      <c r="A28" s="67" t="s">
        <v>75</v>
      </c>
      <c r="B28" s="67"/>
      <c r="C28" s="67"/>
    </row>
    <row r="29" spans="1:3" x14ac:dyDescent="0.25">
      <c r="A29" s="77" t="s">
        <v>76</v>
      </c>
      <c r="B29" s="78"/>
      <c r="C29" s="11"/>
    </row>
    <row r="30" spans="1:3" x14ac:dyDescent="0.25">
      <c r="A30" s="77" t="s">
        <v>77</v>
      </c>
      <c r="B30" s="78"/>
      <c r="C30" s="11"/>
    </row>
    <row r="31" spans="1:3" x14ac:dyDescent="0.25">
      <c r="A31" s="77" t="s">
        <v>78</v>
      </c>
      <c r="B31" s="78"/>
      <c r="C31" s="12"/>
    </row>
    <row r="32" spans="1:3" x14ac:dyDescent="0.25">
      <c r="A32" s="77" t="s">
        <v>79</v>
      </c>
      <c r="B32" s="78"/>
      <c r="C32" s="11"/>
    </row>
    <row r="33" spans="1:3" x14ac:dyDescent="0.25">
      <c r="A33" s="77" t="s">
        <v>80</v>
      </c>
      <c r="B33" s="78"/>
      <c r="C33" s="11"/>
    </row>
    <row r="34" spans="1:3" x14ac:dyDescent="0.25">
      <c r="A34" s="77" t="s">
        <v>81</v>
      </c>
      <c r="B34" s="78"/>
      <c r="C34" s="13"/>
    </row>
    <row r="35" spans="1:3" x14ac:dyDescent="0.25">
      <c r="A35" s="68" t="s">
        <v>82</v>
      </c>
      <c r="B35" s="69"/>
      <c r="C35" s="14"/>
    </row>
    <row r="36" spans="1:3" x14ac:dyDescent="0.25">
      <c r="A36" s="68" t="s">
        <v>83</v>
      </c>
      <c r="B36" s="69"/>
      <c r="C36" s="15"/>
    </row>
    <row r="37" spans="1:3" x14ac:dyDescent="0.25">
      <c r="A37" s="70" t="s">
        <v>84</v>
      </c>
      <c r="B37" s="71"/>
      <c r="C37" s="15"/>
    </row>
    <row r="38" spans="1:3" x14ac:dyDescent="0.25">
      <c r="A38" s="72"/>
      <c r="B38" s="73"/>
      <c r="C38" s="15"/>
    </row>
    <row r="39" spans="1:3" x14ac:dyDescent="0.25">
      <c r="A39" s="74"/>
      <c r="B39" s="75"/>
      <c r="C39" s="15"/>
    </row>
    <row r="40" spans="1:3" x14ac:dyDescent="0.25">
      <c r="A40" s="76" t="s">
        <v>85</v>
      </c>
      <c r="B40" s="76"/>
      <c r="C40" s="76"/>
    </row>
    <row r="41" spans="1:3" x14ac:dyDescent="0.25">
      <c r="A41" s="17" t="s">
        <v>86</v>
      </c>
      <c r="B41" s="18"/>
      <c r="C41" s="15"/>
    </row>
    <row r="42" spans="1:3" x14ac:dyDescent="0.25">
      <c r="A42" s="68" t="s">
        <v>87</v>
      </c>
      <c r="B42" s="69"/>
      <c r="C42" s="15"/>
    </row>
    <row r="43" spans="1:3" x14ac:dyDescent="0.25">
      <c r="A43" s="68" t="s">
        <v>88</v>
      </c>
      <c r="B43" s="69"/>
      <c r="C43" s="15"/>
    </row>
    <row r="44" spans="1:3" x14ac:dyDescent="0.25">
      <c r="A44" s="17" t="s">
        <v>89</v>
      </c>
      <c r="B44" s="18"/>
      <c r="C44" s="15"/>
    </row>
    <row r="45" spans="1:3" x14ac:dyDescent="0.25">
      <c r="A45" s="17" t="s">
        <v>90</v>
      </c>
      <c r="B45" s="18"/>
      <c r="C45" s="15"/>
    </row>
    <row r="46" spans="1:3" x14ac:dyDescent="0.25">
      <c r="A46" s="68" t="s">
        <v>91</v>
      </c>
      <c r="B46" s="69"/>
      <c r="C46" s="15"/>
    </row>
    <row r="47" spans="1:3" x14ac:dyDescent="0.25">
      <c r="A47" s="17" t="s">
        <v>92</v>
      </c>
      <c r="B47" s="16"/>
      <c r="C47" s="15"/>
    </row>
    <row r="48" spans="1:3" x14ac:dyDescent="0.25">
      <c r="A48" s="68" t="s">
        <v>93</v>
      </c>
      <c r="B48" s="69"/>
      <c r="C48" s="15"/>
    </row>
    <row r="49" spans="1:3" x14ac:dyDescent="0.25">
      <c r="A49" s="68" t="s">
        <v>94</v>
      </c>
      <c r="B49" s="69"/>
      <c r="C49" s="15"/>
    </row>
    <row r="50" spans="1:3" x14ac:dyDescent="0.25">
      <c r="A50" s="68" t="s">
        <v>84</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80" zoomScaleNormal="80"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95</v>
      </c>
      <c r="B1" s="63"/>
      <c r="C1" s="63"/>
    </row>
    <row r="2" spans="1:9" ht="15" customHeight="1" x14ac:dyDescent="0.25">
      <c r="A2" s="34" t="s">
        <v>47</v>
      </c>
      <c r="B2" s="88" t="str">
        <f>'AUTOS NOTA 321'!B2:C2</f>
        <v>SINIESTRO 125700287   LEGIS  APJ32253</v>
      </c>
      <c r="C2" s="89"/>
    </row>
    <row r="3" spans="1:9" x14ac:dyDescent="0.25">
      <c r="A3" s="35" t="s">
        <v>1</v>
      </c>
      <c r="B3" s="92" t="str">
        <f>'AUTOS  NOTA 322'!B2:C2</f>
        <v>2024010212</v>
      </c>
      <c r="C3" s="92"/>
    </row>
    <row r="4" spans="1:9" x14ac:dyDescent="0.25">
      <c r="A4" s="35" t="s">
        <v>2</v>
      </c>
      <c r="B4" s="92" t="str">
        <f>'AUTOS  NOTA 322'!B3:C3</f>
        <v>SUPERINTENDENCIA FINANCIERA DE COLOMBIA - DELEGATURA PARA FUNCIONES JURISDICCIONALES</v>
      </c>
      <c r="C4" s="92"/>
    </row>
    <row r="5" spans="1:9" x14ac:dyDescent="0.25">
      <c r="A5" s="35" t="s">
        <v>4</v>
      </c>
      <c r="B5" s="92" t="str">
        <f>'AUTOS  NOTA 322'!B4:C4</f>
        <v>ALLIANZ SEGUROS S.A.</v>
      </c>
      <c r="C5" s="92"/>
    </row>
    <row r="6" spans="1:9" ht="15" customHeight="1" x14ac:dyDescent="0.25">
      <c r="A6" s="35" t="s">
        <v>6</v>
      </c>
      <c r="B6" s="92" t="str">
        <f>'AUTOS  NOTA 322'!B5:C5</f>
        <v>LEIRO ALBERTO MONTERO ROJAS en nombre propio y como Represenante Legal de la empresa MOBETRANS S.A.S (Afectado Directo).</v>
      </c>
      <c r="C6" s="92"/>
    </row>
    <row r="7" spans="1:9" x14ac:dyDescent="0.25">
      <c r="A7" s="35" t="s">
        <v>7</v>
      </c>
      <c r="B7" s="92" t="str">
        <f>'AUTOS  NOTA 322'!B6:C6</f>
        <v>DEMANDA DIRECTA</v>
      </c>
      <c r="C7" s="92"/>
    </row>
    <row r="8" spans="1:9" x14ac:dyDescent="0.25">
      <c r="A8" s="37" t="s">
        <v>49</v>
      </c>
      <c r="B8" s="92" t="str">
        <f>'AUTOS  NOTA 322'!B7:C8</f>
        <v>N/A (Daños materiales)</v>
      </c>
      <c r="C8" s="92"/>
    </row>
    <row r="9" spans="1:9" ht="30" x14ac:dyDescent="0.25">
      <c r="A9" s="35" t="s">
        <v>96</v>
      </c>
      <c r="B9" s="86">
        <f>SUM(C11,C12,C14,C15,C17)</f>
        <v>519773262</v>
      </c>
      <c r="C9" s="87"/>
    </row>
    <row r="10" spans="1:9" x14ac:dyDescent="0.25">
      <c r="A10" s="93" t="s">
        <v>97</v>
      </c>
      <c r="B10" s="90" t="s">
        <v>98</v>
      </c>
      <c r="C10" s="91"/>
    </row>
    <row r="11" spans="1:9" x14ac:dyDescent="0.25">
      <c r="A11" s="93"/>
      <c r="B11" s="36" t="s">
        <v>99</v>
      </c>
      <c r="C11" s="31">
        <v>303999810</v>
      </c>
    </row>
    <row r="12" spans="1:9" x14ac:dyDescent="0.25">
      <c r="A12" s="93"/>
      <c r="B12" s="36" t="s">
        <v>100</v>
      </c>
      <c r="C12" s="31">
        <v>1250000</v>
      </c>
    </row>
    <row r="13" spans="1:9" x14ac:dyDescent="0.25">
      <c r="A13" s="93"/>
      <c r="B13" s="90"/>
      <c r="C13" s="91"/>
    </row>
    <row r="14" spans="1:9" x14ac:dyDescent="0.25">
      <c r="A14" s="93"/>
      <c r="B14" s="36" t="s">
        <v>177</v>
      </c>
      <c r="C14" s="39">
        <v>214523452</v>
      </c>
    </row>
    <row r="15" spans="1:9" x14ac:dyDescent="0.25">
      <c r="A15" s="93"/>
      <c r="B15" s="36"/>
      <c r="C15" s="39">
        <v>0</v>
      </c>
      <c r="E15" t="s">
        <v>102</v>
      </c>
      <c r="F15" s="22">
        <v>0.7</v>
      </c>
    </row>
    <row r="16" spans="1:9" x14ac:dyDescent="0.25">
      <c r="A16" s="93"/>
      <c r="B16" s="90" t="s">
        <v>103</v>
      </c>
      <c r="C16" s="91"/>
      <c r="E16" t="s">
        <v>104</v>
      </c>
      <c r="F16" s="23">
        <v>0.3</v>
      </c>
      <c r="I16" s="25"/>
    </row>
    <row r="17" spans="1:9" x14ac:dyDescent="0.25">
      <c r="A17" s="93"/>
      <c r="B17" s="36"/>
      <c r="C17" s="40"/>
      <c r="F17" s="26"/>
      <c r="I17" s="25"/>
    </row>
    <row r="18" spans="1:9" ht="23.25" customHeight="1" x14ac:dyDescent="0.25">
      <c r="A18" s="38" t="s">
        <v>105</v>
      </c>
      <c r="B18" s="88" t="s">
        <v>102</v>
      </c>
      <c r="C18" s="89"/>
    </row>
    <row r="19" spans="1:9" ht="60" x14ac:dyDescent="0.25">
      <c r="A19" s="35" t="s">
        <v>106</v>
      </c>
      <c r="B19" s="100" t="s">
        <v>180</v>
      </c>
      <c r="C19" s="101"/>
    </row>
    <row r="20" spans="1:9" ht="15" customHeight="1" x14ac:dyDescent="0.25">
      <c r="A20" s="21" t="s">
        <v>107</v>
      </c>
      <c r="B20" s="97">
        <f>((C22+C23+C25+C26+C30+C28+C32+C34+C29+C33)-C37)*C36*C38</f>
        <v>41677539</v>
      </c>
      <c r="C20" s="97"/>
    </row>
    <row r="21" spans="1:9" x14ac:dyDescent="0.25">
      <c r="A21" s="7" t="s">
        <v>108</v>
      </c>
      <c r="B21" s="102" t="s">
        <v>98</v>
      </c>
      <c r="C21" s="103"/>
    </row>
    <row r="22" spans="1:9" x14ac:dyDescent="0.25">
      <c r="A22" s="84"/>
      <c r="B22" s="36" t="s">
        <v>99</v>
      </c>
      <c r="C22" s="31">
        <v>10908517</v>
      </c>
    </row>
    <row r="23" spans="1:9" x14ac:dyDescent="0.25">
      <c r="A23" s="85"/>
      <c r="B23" s="36" t="s">
        <v>100</v>
      </c>
      <c r="C23" s="31">
        <v>1250000</v>
      </c>
    </row>
    <row r="24" spans="1:9" x14ac:dyDescent="0.25">
      <c r="A24" s="85"/>
      <c r="B24" s="90" t="s">
        <v>109</v>
      </c>
      <c r="C24" s="91"/>
    </row>
    <row r="25" spans="1:9" x14ac:dyDescent="0.25">
      <c r="A25" s="85"/>
      <c r="B25" s="36" t="s">
        <v>101</v>
      </c>
      <c r="C25" s="31">
        <v>0</v>
      </c>
    </row>
    <row r="26" spans="1:9" ht="29.1" customHeight="1" x14ac:dyDescent="0.25">
      <c r="A26" s="85"/>
      <c r="B26" s="36" t="s">
        <v>110</v>
      </c>
      <c r="C26" s="31">
        <v>0</v>
      </c>
    </row>
    <row r="27" spans="1:9" x14ac:dyDescent="0.25">
      <c r="A27" s="85"/>
      <c r="B27" s="90" t="s">
        <v>111</v>
      </c>
      <c r="C27" s="91"/>
    </row>
    <row r="28" spans="1:9" x14ac:dyDescent="0.25">
      <c r="A28" s="85"/>
      <c r="B28" s="36" t="s">
        <v>112</v>
      </c>
      <c r="C28" s="31">
        <v>0</v>
      </c>
    </row>
    <row r="29" spans="1:9" x14ac:dyDescent="0.25">
      <c r="A29" s="85"/>
      <c r="B29" s="36" t="s">
        <v>99</v>
      </c>
      <c r="C29" s="31"/>
    </row>
    <row r="30" spans="1:9" x14ac:dyDescent="0.25">
      <c r="A30" s="85"/>
      <c r="B30" s="36" t="s">
        <v>100</v>
      </c>
      <c r="C30" s="31">
        <v>0</v>
      </c>
    </row>
    <row r="31" spans="1:9" x14ac:dyDescent="0.25">
      <c r="A31" s="85"/>
      <c r="B31" s="90" t="s">
        <v>113</v>
      </c>
      <c r="C31" s="91"/>
    </row>
    <row r="32" spans="1:9" x14ac:dyDescent="0.25">
      <c r="A32" s="85"/>
      <c r="B32" s="36"/>
      <c r="C32" s="31"/>
    </row>
    <row r="33" spans="1:3" x14ac:dyDescent="0.25">
      <c r="A33" s="85"/>
      <c r="B33" s="36" t="s">
        <v>178</v>
      </c>
      <c r="C33" s="31">
        <v>21452345</v>
      </c>
    </row>
    <row r="34" spans="1:3" x14ac:dyDescent="0.25">
      <c r="A34" s="85"/>
      <c r="B34" s="108" t="s">
        <v>179</v>
      </c>
      <c r="C34" s="31">
        <v>8066677</v>
      </c>
    </row>
    <row r="35" spans="1:3" x14ac:dyDescent="0.25">
      <c r="A35" s="85"/>
      <c r="B35" s="90" t="s">
        <v>114</v>
      </c>
      <c r="C35" s="91"/>
    </row>
    <row r="36" spans="1:3" x14ac:dyDescent="0.25">
      <c r="A36" s="85"/>
      <c r="B36" s="36" t="s">
        <v>115</v>
      </c>
      <c r="C36" s="32">
        <v>1</v>
      </c>
    </row>
    <row r="37" spans="1:3" x14ac:dyDescent="0.25">
      <c r="A37" s="85"/>
      <c r="B37" s="36" t="s">
        <v>55</v>
      </c>
      <c r="C37" s="33">
        <v>0</v>
      </c>
    </row>
    <row r="38" spans="1:3" x14ac:dyDescent="0.25">
      <c r="A38" s="85"/>
      <c r="B38" s="36" t="s">
        <v>116</v>
      </c>
      <c r="C38" s="32">
        <v>1</v>
      </c>
    </row>
    <row r="39" spans="1:3" x14ac:dyDescent="0.25">
      <c r="A39" s="24" t="s">
        <v>117</v>
      </c>
      <c r="B39" s="97">
        <f>IFERROR(B20*(VLOOKUP(B18,E15:F17,2,0)),16666)</f>
        <v>29174277.299999997</v>
      </c>
      <c r="C39" s="97"/>
    </row>
    <row r="40" spans="1:3" ht="93" customHeight="1" x14ac:dyDescent="0.25">
      <c r="A40" s="35" t="s">
        <v>118</v>
      </c>
      <c r="B40" s="98" t="s">
        <v>181</v>
      </c>
      <c r="C40" s="99"/>
    </row>
    <row r="41" spans="1:3" ht="211.5" customHeight="1" x14ac:dyDescent="0.25">
      <c r="A41" s="35" t="s">
        <v>119</v>
      </c>
      <c r="B41" s="95" t="s">
        <v>173</v>
      </c>
      <c r="C41" s="96"/>
    </row>
    <row r="42" spans="1:3" ht="26.1" customHeight="1" x14ac:dyDescent="0.25">
      <c r="A42" s="42" t="s">
        <v>120</v>
      </c>
      <c r="B42" s="42"/>
      <c r="C42" s="42"/>
    </row>
    <row r="43" spans="1:3" x14ac:dyDescent="0.25">
      <c r="A43" s="41" t="s">
        <v>121</v>
      </c>
      <c r="B43" s="94"/>
      <c r="C43" s="94"/>
    </row>
    <row r="44" spans="1:3" ht="41.1" customHeight="1" x14ac:dyDescent="0.25">
      <c r="A44" s="41" t="s">
        <v>122</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123</v>
      </c>
      <c r="B1" s="63"/>
      <c r="C1" s="63"/>
    </row>
    <row r="2" spans="1:3" x14ac:dyDescent="0.25">
      <c r="A2" s="20" t="s">
        <v>47</v>
      </c>
      <c r="B2" s="65" t="str">
        <f>'AUTOS NOTA 324'!B2:C2</f>
        <v>SINIESTRO 125700287   LEGIS  APJ32253</v>
      </c>
      <c r="C2" s="66"/>
    </row>
    <row r="3" spans="1:3" x14ac:dyDescent="0.25">
      <c r="A3" s="5" t="s">
        <v>1</v>
      </c>
      <c r="B3" s="50" t="str">
        <f>'AUTOS  NOTA 322'!B2:C2</f>
        <v>2024010212</v>
      </c>
      <c r="C3" s="50"/>
    </row>
    <row r="4" spans="1:3" x14ac:dyDescent="0.25">
      <c r="A4" s="5" t="s">
        <v>2</v>
      </c>
      <c r="B4" s="50" t="str">
        <f>'AUTOS  NOTA 322'!B3:C3</f>
        <v>SUPERINTENDENCIA FINANCIERA DE COLOMBIA - DELEGATURA PARA FUNCIONES JURISDICCIONALES</v>
      </c>
      <c r="C4" s="50"/>
    </row>
    <row r="5" spans="1:3" x14ac:dyDescent="0.25">
      <c r="A5" s="5" t="s">
        <v>4</v>
      </c>
      <c r="B5" s="50" t="str">
        <f>'AUTOS  NOTA 322'!B4:C4</f>
        <v>ALLIANZ SEGUROS S.A.</v>
      </c>
      <c r="C5" s="50"/>
    </row>
    <row r="6" spans="1:3" ht="15" customHeight="1" x14ac:dyDescent="0.25">
      <c r="A6" s="5" t="s">
        <v>6</v>
      </c>
      <c r="B6" s="50" t="str">
        <f>'AUTOS  NOTA 322'!B5:C5</f>
        <v>LEIRO ALBERTO MONTERO ROJAS en nombre propio y como Represenante Legal de la empresa MOBETRANS S.A.S (Afectado Directo).</v>
      </c>
      <c r="C6" s="50"/>
    </row>
    <row r="7" spans="1:3" ht="15" customHeight="1" x14ac:dyDescent="0.25">
      <c r="A7" s="5" t="s">
        <v>7</v>
      </c>
      <c r="B7" s="50" t="str">
        <f>'AUTOS  NOTA 322'!B6:C6</f>
        <v>DEMANDA DIRECTA</v>
      </c>
      <c r="C7" s="50"/>
    </row>
    <row r="8" spans="1:3" ht="15" customHeight="1" x14ac:dyDescent="0.25">
      <c r="A8" s="30" t="s">
        <v>49</v>
      </c>
      <c r="B8" s="50" t="str">
        <f>'AUTOS  NOTA 322'!B7:C8</f>
        <v>N/A (Daños materiales)</v>
      </c>
      <c r="C8" s="50"/>
    </row>
    <row r="9" spans="1:3" ht="18.95" customHeight="1" x14ac:dyDescent="0.25">
      <c r="A9" s="5" t="s">
        <v>124</v>
      </c>
      <c r="B9" s="50"/>
      <c r="C9" s="50"/>
    </row>
    <row r="10" spans="1:3" x14ac:dyDescent="0.25">
      <c r="A10" s="7" t="s">
        <v>108</v>
      </c>
      <c r="B10" s="106">
        <f>'AUTOS NOTA 324'!B20:C20</f>
        <v>41677539</v>
      </c>
      <c r="C10" s="106"/>
    </row>
    <row r="11" spans="1:3" x14ac:dyDescent="0.25">
      <c r="A11" s="7" t="s">
        <v>125</v>
      </c>
      <c r="B11" s="107">
        <f>'AUTOS NOTA 324'!B39:C39</f>
        <v>29174277.299999997</v>
      </c>
      <c r="C11" s="50"/>
    </row>
    <row r="12" spans="1:3" ht="30" x14ac:dyDescent="0.25">
      <c r="A12" s="7" t="s">
        <v>126</v>
      </c>
      <c r="B12" s="104"/>
      <c r="C12" s="105"/>
    </row>
    <row r="13" spans="1:3" ht="45" x14ac:dyDescent="0.25">
      <c r="A13" s="5" t="s">
        <v>127</v>
      </c>
      <c r="B13" s="50"/>
      <c r="C13" s="50"/>
    </row>
    <row r="14" spans="1:3" ht="45" x14ac:dyDescent="0.25">
      <c r="A14" s="5" t="s">
        <v>128</v>
      </c>
      <c r="B14" s="50"/>
      <c r="C14" s="50"/>
    </row>
    <row r="15" spans="1:3" x14ac:dyDescent="0.25">
      <c r="A15" s="5" t="s">
        <v>129</v>
      </c>
      <c r="B15" s="6"/>
      <c r="C15" s="6"/>
    </row>
    <row r="16" spans="1:3" x14ac:dyDescent="0.25">
      <c r="A16" s="7" t="s">
        <v>130</v>
      </c>
      <c r="B16" s="50"/>
      <c r="C16" s="50"/>
    </row>
    <row r="17" spans="1:3" x14ac:dyDescent="0.25">
      <c r="A17" s="6" t="s">
        <v>131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56</v>
      </c>
      <c r="B1" t="s">
        <v>61</v>
      </c>
      <c r="C1" s="9" t="s">
        <v>63</v>
      </c>
      <c r="D1" s="9" t="s">
        <v>132</v>
      </c>
      <c r="E1" s="3" t="s">
        <v>70</v>
      </c>
      <c r="F1" s="2" t="s">
        <v>102</v>
      </c>
      <c r="G1" s="4">
        <v>0</v>
      </c>
      <c r="H1" t="s">
        <v>21</v>
      </c>
      <c r="I1" t="s">
        <v>133</v>
      </c>
      <c r="K1" t="s">
        <v>134</v>
      </c>
      <c r="L1" s="29" t="s">
        <v>135</v>
      </c>
      <c r="M1" t="s">
        <v>57</v>
      </c>
      <c r="N1" t="s">
        <v>102</v>
      </c>
      <c r="O1" t="s">
        <v>136</v>
      </c>
    </row>
    <row r="2" spans="1:15" x14ac:dyDescent="0.25">
      <c r="A2" t="s">
        <v>57</v>
      </c>
      <c r="B2" t="s">
        <v>137</v>
      </c>
      <c r="C2" t="s">
        <v>138</v>
      </c>
      <c r="D2" s="2" t="s">
        <v>139</v>
      </c>
      <c r="E2" s="1" t="s">
        <v>140</v>
      </c>
      <c r="F2" s="2" t="s">
        <v>141</v>
      </c>
      <c r="G2" s="4">
        <v>0.7</v>
      </c>
      <c r="H2" t="s">
        <v>142</v>
      </c>
      <c r="I2" t="s">
        <v>143</v>
      </c>
      <c r="K2" t="s">
        <v>8</v>
      </c>
      <c r="L2" s="29" t="s">
        <v>144</v>
      </c>
      <c r="M2" t="s">
        <v>145</v>
      </c>
      <c r="N2" t="s">
        <v>104</v>
      </c>
      <c r="O2" t="s">
        <v>137</v>
      </c>
    </row>
    <row r="3" spans="1:15" x14ac:dyDescent="0.25">
      <c r="A3" t="s">
        <v>145</v>
      </c>
      <c r="C3" t="s">
        <v>146</v>
      </c>
      <c r="D3" s="2" t="s">
        <v>147</v>
      </c>
      <c r="E3" s="1" t="s">
        <v>148</v>
      </c>
      <c r="F3" s="2" t="s">
        <v>104</v>
      </c>
      <c r="G3" s="4">
        <v>0.3</v>
      </c>
      <c r="H3" t="s">
        <v>149</v>
      </c>
      <c r="I3" t="s">
        <v>150</v>
      </c>
      <c r="L3" s="29" t="s">
        <v>151</v>
      </c>
      <c r="M3" t="s">
        <v>152</v>
      </c>
      <c r="N3" t="s">
        <v>141</v>
      </c>
    </row>
    <row r="4" spans="1:15" x14ac:dyDescent="0.25">
      <c r="A4" t="s">
        <v>152</v>
      </c>
      <c r="C4" t="s">
        <v>64</v>
      </c>
      <c r="E4" s="1" t="s">
        <v>153</v>
      </c>
      <c r="H4" t="s">
        <v>154</v>
      </c>
      <c r="I4" t="s">
        <v>155</v>
      </c>
      <c r="L4" t="s">
        <v>156</v>
      </c>
    </row>
    <row r="5" spans="1:15" x14ac:dyDescent="0.25">
      <c r="A5" t="s">
        <v>157</v>
      </c>
      <c r="E5" s="1" t="s">
        <v>158</v>
      </c>
      <c r="H5" t="s">
        <v>159</v>
      </c>
      <c r="I5" t="s">
        <v>160</v>
      </c>
      <c r="L5" s="29" t="s">
        <v>161</v>
      </c>
    </row>
    <row r="6" spans="1:15" x14ac:dyDescent="0.25">
      <c r="E6" s="1" t="s">
        <v>162</v>
      </c>
      <c r="I6" t="s">
        <v>163</v>
      </c>
      <c r="L6" s="29" t="s">
        <v>164</v>
      </c>
    </row>
    <row r="7" spans="1:15" x14ac:dyDescent="0.25">
      <c r="E7" s="1" t="s">
        <v>165</v>
      </c>
      <c r="I7" t="s">
        <v>166</v>
      </c>
      <c r="L7" s="29" t="s">
        <v>167</v>
      </c>
    </row>
    <row r="8" spans="1:15" x14ac:dyDescent="0.25">
      <c r="E8" s="1" t="s">
        <v>168</v>
      </c>
      <c r="L8" s="29" t="s">
        <v>111</v>
      </c>
    </row>
    <row r="9" spans="1:15" x14ac:dyDescent="0.25">
      <c r="L9" s="29" t="s">
        <v>10</v>
      </c>
    </row>
    <row r="10" spans="1:15" x14ac:dyDescent="0.25">
      <c r="L10" s="29" t="s">
        <v>169</v>
      </c>
    </row>
    <row r="11" spans="1:15" x14ac:dyDescent="0.25">
      <c r="L11" s="29" t="s">
        <v>53</v>
      </c>
    </row>
    <row r="12" spans="1:15" x14ac:dyDescent="0.25">
      <c r="L12" s="29" t="s">
        <v>170</v>
      </c>
    </row>
    <row r="13" spans="1:15" x14ac:dyDescent="0.25">
      <c r="L13" s="29" t="s">
        <v>171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2024-03-13T23:38:35Z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