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orozco\Downloads\"/>
    </mc:Choice>
  </mc:AlternateContent>
  <xr:revisionPtr revIDLastSave="0" documentId="8_{16960106-4377-46AC-88D5-E6ADBC83F7F9}"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<sst xmlns="http://schemas.openxmlformats.org/spreadsheetml/2006/main" count="238" uniqueCount="182">
  <si>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</si>
  <si>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</si>
  <si>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</si>
  <si>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</si>
  <si>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</si>
  <si>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</si>
  <si>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</si>
  <si>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</si>
  <si>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</si>
  <si>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</si>
  <si>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</si>
  <si>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</si>
  <si>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</si>
  <si>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</si>
  <si>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</si>
  <si>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</si>
  <si>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</si>
  <si>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</si>
  <si>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</si>
  <si>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</si>
  <si>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</si>
  <si>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</si>
  <si>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</si>
  <si>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</si>
  <si>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</si>
  <si>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</si>
  <si>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</si>
  <si>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</si>
  <si>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</si>
  <si>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</si>
  <si>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</si>
  <si>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</si>
  <si>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</si>
  <si>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</si>
  <si>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</si>
  <si>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</si>
  <si>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</si>
  <si>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</si>
  <si>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</si>
  <si>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</si>
  <si>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</si>
  <si>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</si>
  <si>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</si>
  <si>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</si>
  <si>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</si>
  <si>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</si>
  <si>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</si>
  <si>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</si>
  <si>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</si>
  <si>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</si>
  <si>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</si>
  <si>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</si>
  <si>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</si>
  <si>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</si>
  <si>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</si>
  <si>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</si>
  <si>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</si>
  <si>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</si>
  <si>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</si>
  <si>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</si>
  <si>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</si>
  <si>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</si>
  <si>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</si>
  <si>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</si>
  <si>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</si>
  <si>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</si>
  <si>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</si>
  <si>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</si>
  <si>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</si>
  <si>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</si>
  <si>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</si>
  <si>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</si>
  <si>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</si>
  <si>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</si>
  <si>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</si>
  <si>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</si>
  <si>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</si>
  <si>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</si>
  <si>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</si>
  <si>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</si>
  <si>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</si>
  <si>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</si>
  <si>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</si>
  <si>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</si>
  <si>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</si>
  <si>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</si>
  <si>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</si>
  <si>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</si>
  <si>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</si>
  <si>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</si>
  <si>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</si>
  <si>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</si>
  <si>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</si>
  <si>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</si>
  <si>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</si>
  <si>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</si>
  <si>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</si>
  <si>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</si>
  <si>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</si>
  <si>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</si>
  <si>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</si>
  <si>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</si>
  <si>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</si>
  <si>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</si>
  <si>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</si>
  <si>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</si>
  <si>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</si>
  <si>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</si>
  <si>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</si>
  <si>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</si>
  <si>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</si>
  <si>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</si>
  <si>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</si>
  <si>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</si>
  <si>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</si>
  <si>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</si>
  <si>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</si>
  <si>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</si>
  <si>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</si>
  <si>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</si>
  <si>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</si>
  <si>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</si>
  <si>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</si>
  <si>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</si>
  <si>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</si>
  <si>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</si>
  <si>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</si>
  <si>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</si>
  <si>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</si>
  <si>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</si>
  <si>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</si>
  <si>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</si>
  <si>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</si>
  <si>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</si>
  <si>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</si>
  <si>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</si>
  <si>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</si>
  <si>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</si>
  <si>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</si>
  <si>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</si>
  <si>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</si>
  <si>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</si>
  <si>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</si>
  <si>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</si>
  <si>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</si>
  <si>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</si>
  <si>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</si>
  <si>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</si>
  <si>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</si>
  <si>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</si>
  <si>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</si>
  <si>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</si>
  <si>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</si>
  <si>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</si>
  <si>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</si>
  <si>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</si>
  <si>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</si>
  <si>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110013103026202300044400</t>
  </si>
  <si>
    <t>JUZGADO VEINTE CIVIL DEL CIRCUITO DE BOGOTÁ</t>
  </si>
  <si>
    <t>EQUIRENT VEHÍCULOS Y MAQUINARIA
S.A.S. Y ALLIANZ SEGUROS S.A.</t>
  </si>
  <si>
    <t>LAURA CAROLINA GUEVARA</t>
  </si>
  <si>
    <t>ESTUDIANTE</t>
  </si>
  <si>
    <t>UNO</t>
  </si>
  <si>
    <t>EGV981</t>
  </si>
  <si>
    <t>023064285 / 55</t>
  </si>
  <si>
    <t>Equirent Vehículos y Maquinaria S.A.S.,</t>
  </si>
  <si>
    <t>901.253.015-4</t>
  </si>
  <si>
    <t>DOS MILLONES DE PESOS M/CTE ($2.000.000)</t>
  </si>
  <si>
    <t>07 DE JUNIO DE 2023</t>
  </si>
  <si>
    <t>SOLTERA</t>
  </si>
  <si>
    <t>21 AÑOS</t>
  </si>
  <si>
    <t>ALCIRA UMAÑA CORTÉS  C.C. 51985940</t>
  </si>
  <si>
    <t>10 AGOSTO DE 2023</t>
  </si>
  <si>
    <t>El 11 de julio de 2022,  Laura Carolina Guevara transitaba en calidad de peatón, acompañada de la joven Ailin Juliana Sánchez Ferro, por la carrera 7, al frente de la edificación identificada con nomenclatura Carrera 7 # 114 – 33, de la ciudad de Bogotá, quién fue arrollada por el vehículo de placas EGV 981,  conducido por el señor Rodolfo Vargas López. Dicho automotor era propiedad de la sociedad Equirent Vehículos y Maquinaria S.A. y se encontraba amparado por la póliza 023064285 / 55, expedida por Allianz Seguros S.A. Siete días más tarde del accidente,  Laura Carolina Guevara fallece en las instalaciones de , quién refieren ser estudiante becada del programa de derecho de la Universidad de los Andes, monitora auxiliar de la misma universidad, y quién afirman era la responsable del sostenimiento económico de su madre y del hogar. Frente al material probatorio se debe tener en cuenta que conforme al video que se adjunta en los anexos de la demanda, el peatón cruzó la vía en un punto de poca visibilidad, estando el semáforo en verde, lo que impedía la visibilidad para el conductor asegurado. Conforme al IPAT, como hipótesis del accidente de transido se le atribuye responsabilidad al peatón, código 409.</t>
  </si>
  <si>
    <t>N/A</t>
  </si>
  <si>
    <t>Desde las 00:00 horas del 01/03/2022 hasta las 24:00 horas del 28/02/2023</t>
  </si>
  <si>
    <t>SINIESTRO  136691991  LEGIS APJ32283</t>
  </si>
  <si>
    <t>Lucro Cesante Consolidado</t>
  </si>
  <si>
    <t>Lucro Cesante Futuro</t>
  </si>
  <si>
    <t xml:space="preserve">La contingencia se califica como PROBABLE por las siguientes razones: 
La Póliza de Seguro de Auto Colectivo (livianos servicio público) No. 023064285 / 55 cuyo asegurado es la sociedad EQUIRENT VEHPICULOS Y MAQUINARIAS S.A.S. y como conductor autorizado el señor RODOLFO VARGAS LOPEZ, presta cobertura material y temporal, de conformidad con los hechos y pretensiones expuestas en el líbelo de la demanda. Frente a la cobertura temporal, debe señalarse que los hechos, es decir, el accidente de tránsito en el que porteriomente falleció Laura Carolina Guevara Umaña, ocurrió el 11 de Julio de 2022, es decir, se dio dentro de la vigencia de la Póliza comprendida entre el 01 de marzo de 2022 hasta el 28 de febrero de 2023. Aunado a ello, presta cobertura material en tanto ampara la responsabilidad civil extracontractual, pretensión que se le endilga a la sociedad Equirent Vehículos y Maquinaria S.A.S.
Por otro lado, frente a la responsabilidad del asegurado, debe decirse que existen elementos de prueba que deberán ser valorados por el juez a fin de determinar si hubo o no responsabilidad del señor Rodolfo Vargas Lopez como conductor del vehículo asegurado (EVG-981) en el accidente de tránsito acaecido el 11 de julio de 2022. Por una parte, debe tenerse en cuenta que el Informe Policial de Accidente de tránsito atribuyó a Laura Carolina Guevara la codificación 409 "Cruzar sin observar" de la que podría desprenderse un hecho exclusivo de la víctima. No obstante, se encuentra en el expediente un dictamen pericial aportado por la Demandante que determina un exceso de velocidad del vehículo asegurado (EVG-981). Lo cual fue confirmado por el Informe RAT remitido por la Compañía, que indica que efectivamente el vehículo asegurado transitaba con exceso de velocidad. Asimismo, también se llegó a la conclusión de que para los peatones era posible identificar y reconocer la aproximación del vehículo asegurado sobre el carril izquierdo de la calzada central de la Carrera 7 hacia el sur.  Sin embargo, según la mecánica del accidente, se evindenció que si el vehículo asegurado hubiera transitado a la velocidad permitida de 50 km/h habría podido evitar el impacto. Por lo anterior, es claro que dependerá del debate probatorio, en particular de la contradicción de los dictámenes periciales, confirmar o desvirtuar que el exceso de velocidad no fue la causa adecuada del accidente, sin embargo existe un alto riesgo de condena frente a la compañía, aún si se llegase a probar que en el presente caso estamos ante una concurrencia de culpas.
Todo lo anterior, sin perjuicio del carácter contingente del proceso. </t>
  </si>
  <si>
    <t xml:space="preserve">Como liquidación objetiva de perjuicios se llegó al total de $60.000.000 A este valor se llegó de la siguiente manera:
1.  Daño moral: Con ocasión de la muerte de Laura Catalina Guevara Umaña, se tendrá en cuenta la suma de $60.000.000 para su madre, única demandante en el proceso.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2.  Daño a la vida de relación: No se reconoce suma alguna por concepto de daño a la vida de relación, por cuanto esta tipología de perjuicio solo se reconoce a la víctima directa que sufrió el daño, según los términos de la sentencia del 29 de marzo de 2017 proferida por la Corte Suprema de Justicia M.P. Ariel Salazar Ramirez, y como quiera que en este caso la víctima directa falleció, es claro que resulta improcedente su reconocimiento.
3. En este caso no se descuenta deducible por cuanto la póliza no establece ningún porcentaje de deducible para el amparo de Responsabilidad Civil Extracontractual. </t>
  </si>
  <si>
    <t xml:space="preserve"> 
EXCEPCIONES DE FONDO FRENTE A LA DEMANDA: 
1. EXIMENTE DE LA RESPONSABILIDAD DE LOS DEMANDANDOS POR CONFIGURARSE UN HECHO EXCLUSIVO DE LA VÍCTIMA. 
2. INEXISTENCIA DE RESPONSABILIDAD A CARGO DE LOS DEMANDADOS POR LA FALTA DE ACREDITACIÓN DEL NEXO CAUSAL.  
3. REDUCCIÓN DE LA EVENTUAL INDEMNIZACIÓN COMO CONSECUENCIA DE LA INCIDENCIA DE LA CONDUCTA DE LAURA CAROLINA GUEVARA UMAÑA EN LA PRODUCCIÓN DEL DAÑO
4. TASACIÓN EXORBITANTE DEL DAÑO MORAL 
5. IMPROCEDENCIA DEL RECONOCIMIENTO POR DAÑO A LA VIDA DE RELACIÓN
6. GENÉRICA O INNOMINADA
EXCEPCIONES DE FONDO FRENTE AL CONTRATO DE SEGURO:
1. INEXISTENCIA DE OBLIGACIÓN DE INDEMNIZAR POR INCUMPLIMIENTO DE LAS CARGAS DEL ARTÍCULO 1077 DEL CÓDIGO DE COMERCIO.
2. RIESGOS EXPRESAMENTE EXCLUIDOS EN LA PÓLIZA DE SEGURO AUTO COLECTIVO (LIVIANOS) No. : 023064285 / 55
3. CARÁCTER MERAMENTE INDEMNIZATORIO QUE REVISTEN LOS CONTRATOS DE SEGURO.
4. EN CUALQUIER CASO, DE NINGUNA FORMA SE PODRÁ EXCEDER EL LÍMITE DEL VALOR ASEGURADO
5. GÉNERICA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</si>
</sst>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center" vertical="top"/>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Normal="100" workbookViewId="0">
      <selection activeCell="B2" sqref="B2:C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7" t="s">
        <v>0</v>
      </c>
      <c r="B1" s="57"/>
      <c r="C1" s="57"/>
    </row>
    <row r="2" spans="1:3" x14ac:dyDescent="0.25">
      <c r="A2" s="5" t="s">
        <v>1</v>
      </c>
      <c r="B2" s="62" t="s">
        <v>157</v>
      </c>
      <c r="C2" s="63"/>
    </row>
    <row r="3" spans="1:3" x14ac:dyDescent="0.25">
      <c r="A3" s="5" t="s">
        <v>2</v>
      </c>
      <c r="B3" s="64" t="s">
        <v>158</v>
      </c>
      <c r="C3" s="65"/>
    </row>
    <row r="4" spans="1:3" ht="36" customHeight="1" x14ac:dyDescent="0.25">
      <c r="A4" s="5" t="s">
        <v>3</v>
      </c>
      <c r="B4" s="66" t="s">
        <v>159</v>
      </c>
      <c r="C4" s="65"/>
    </row>
    <row r="5" spans="1:3" ht="31.5" customHeight="1" x14ac:dyDescent="0.25">
      <c r="A5" s="5" t="s">
        <v>4</v>
      </c>
      <c r="B5" s="64" t="s">
        <v>171</v>
      </c>
      <c r="C5" s="65"/>
    </row>
    <row r="6" spans="1:3" x14ac:dyDescent="0.25">
      <c r="A6" s="5" t="s">
        <v>5</v>
      </c>
      <c r="B6" s="51" t="s">
        <v>126</v>
      </c>
      <c r="C6" s="51"/>
    </row>
    <row r="7" spans="1:3" x14ac:dyDescent="0.25">
      <c r="A7" s="44" t="s">
        <v>6</v>
      </c>
      <c r="B7" s="58" t="s">
        <v>127</v>
      </c>
      <c r="C7" s="59"/>
    </row>
    <row r="8" spans="1:3" ht="23.1" customHeight="1" x14ac:dyDescent="0.25">
      <c r="A8" s="43" t="s">
        <v>7</v>
      </c>
      <c r="B8" s="54" t="s">
        <v>160</v>
      </c>
      <c r="C8" s="54"/>
    </row>
    <row r="9" spans="1:3" x14ac:dyDescent="0.25">
      <c r="A9" s="27" t="s">
        <v>8</v>
      </c>
      <c r="B9" s="68">
        <v>1192914073</v>
      </c>
      <c r="C9" s="51"/>
    </row>
    <row r="10" spans="1:3" x14ac:dyDescent="0.25">
      <c r="A10" s="27" t="s">
        <v>9</v>
      </c>
      <c r="B10" s="50" t="s">
        <v>174</v>
      </c>
      <c r="C10" s="50"/>
    </row>
    <row r="11" spans="1:3" ht="30" customHeight="1" x14ac:dyDescent="0.25">
      <c r="A11" s="28" t="s">
        <v>10</v>
      </c>
      <c r="B11" s="50" t="s">
        <v>174</v>
      </c>
      <c r="C11" s="50"/>
    </row>
    <row r="12" spans="1:3" ht="30" customHeight="1" x14ac:dyDescent="0.25">
      <c r="A12" s="5" t="s">
        <v>11</v>
      </c>
      <c r="B12" s="50" t="s">
        <v>174</v>
      </c>
      <c r="C12" s="50"/>
    </row>
    <row r="13" spans="1:3" x14ac:dyDescent="0.25">
      <c r="A13" s="5" t="s">
        <v>12</v>
      </c>
      <c r="B13" s="51" t="s">
        <v>169</v>
      </c>
      <c r="C13" s="51"/>
    </row>
    <row r="14" spans="1:3" x14ac:dyDescent="0.25">
      <c r="A14" s="5" t="s">
        <v>13</v>
      </c>
      <c r="B14" s="52">
        <v>36772</v>
      </c>
      <c r="C14" s="51"/>
    </row>
    <row r="15" spans="1:3" x14ac:dyDescent="0.25">
      <c r="A15" s="5" t="s">
        <v>14</v>
      </c>
      <c r="B15" s="51" t="s">
        <v>170</v>
      </c>
      <c r="C15" s="51"/>
    </row>
    <row r="16" spans="1:3" x14ac:dyDescent="0.25">
      <c r="A16" s="5" t="s">
        <v>15</v>
      </c>
      <c r="B16" s="52">
        <v>44760</v>
      </c>
      <c r="C16" s="51"/>
    </row>
    <row r="17" spans="1:3" ht="15" customHeight="1" x14ac:dyDescent="0.25">
      <c r="A17" s="5" t="s">
        <v>16</v>
      </c>
      <c r="B17" s="50" t="s">
        <v>124</v>
      </c>
      <c r="C17" s="50"/>
    </row>
    <row r="18" spans="1:3" x14ac:dyDescent="0.25">
      <c r="A18" s="5" t="s">
        <v>17</v>
      </c>
      <c r="B18" s="60" t="s">
        <v>161</v>
      </c>
      <c r="C18" s="61"/>
    </row>
    <row r="19" spans="1:3" ht="18.75" customHeight="1" x14ac:dyDescent="0.25">
      <c r="A19" s="5" t="s">
        <v>18</v>
      </c>
      <c r="B19" s="8" t="s">
        <v>167</v>
      </c>
    </row>
    <row r="20" spans="1:3" x14ac:dyDescent="0.25">
      <c r="A20" s="5" t="s">
        <v>19</v>
      </c>
      <c r="B20" s="51" t="s">
        <v>162</v>
      </c>
      <c r="C20" s="51"/>
    </row>
    <row r="21" spans="1:3" ht="17.25" customHeight="1" x14ac:dyDescent="0.25">
      <c r="A21" s="5" t="s">
        <v>20</v>
      </c>
      <c r="B21" s="50" t="s">
        <v>149</v>
      </c>
      <c r="C21" s="50"/>
    </row>
    <row r="22" spans="1:3" x14ac:dyDescent="0.25">
      <c r="A22" s="43" t="s">
        <v>21</v>
      </c>
      <c r="B22" s="48">
        <v>44753</v>
      </c>
      <c r="C22" s="49"/>
    </row>
    <row r="23" spans="1:3" x14ac:dyDescent="0.25">
      <c r="A23" s="27" t="s">
        <v>22</v>
      </c>
      <c r="B23" s="46" t="s">
        <v>168</v>
      </c>
      <c r="C23" s="47"/>
    </row>
    <row r="24" spans="1:3" x14ac:dyDescent="0.25">
      <c r="A24" s="27" t="s">
        <v>23</v>
      </c>
      <c r="B24" s="46" t="s">
        <v>172</v>
      </c>
      <c r="C24" s="47"/>
    </row>
    <row r="25" spans="1:3" x14ac:dyDescent="0.25">
      <c r="A25" s="67" t="s">
        <v>24</v>
      </c>
      <c r="B25" s="47" t="s">
        <v>173</v>
      </c>
      <c r="C25" s="53"/>
    </row>
    <row r="26" spans="1:3" x14ac:dyDescent="0.25">
      <c r="A26" s="67"/>
      <c r="B26" s="53"/>
      <c r="C26" s="53"/>
    </row>
    <row r="27" spans="1:3" ht="100.5" customHeight="1" x14ac:dyDescent="0.25">
      <c r="A27" s="67"/>
      <c r="B27" s="53"/>
      <c r="C27" s="53"/>
    </row>
    <row r="28" spans="1:3" x14ac:dyDescent="0.25">
      <c r="A28" s="27" t="s">
        <v>25</v>
      </c>
      <c r="B28" s="53" t="s">
        <v>165</v>
      </c>
      <c r="C28" s="53"/>
    </row>
    <row r="29" spans="1:3" x14ac:dyDescent="0.25">
      <c r="A29" s="27" t="s">
        <v>26</v>
      </c>
      <c r="B29" s="53" t="s">
        <v>166</v>
      </c>
      <c r="C29" s="53"/>
    </row>
    <row r="30" spans="1:3" x14ac:dyDescent="0.25">
      <c r="A30" s="43" t="s">
        <v>27</v>
      </c>
      <c r="B30" s="54" t="s">
        <v>163</v>
      </c>
      <c r="C30" s="54"/>
    </row>
    <row r="31" spans="1:3" x14ac:dyDescent="0.25">
      <c r="A31" s="27" t="s">
        <v>28</v>
      </c>
      <c r="B31" s="53" t="s">
        <v>164</v>
      </c>
      <c r="C31" s="53"/>
    </row>
    <row r="32" spans="1:3" x14ac:dyDescent="0.25">
      <c r="A32" s="27" t="s">
        <v>29</v>
      </c>
      <c r="B32" s="55">
        <v>45343</v>
      </c>
      <c r="C32" s="56"/>
    </row>
    <row r="33" spans="1:3" x14ac:dyDescent="0.25">
      <c r="A33" s="5" t="s">
        <v>30</v>
      </c>
      <c r="B33" s="52">
        <v>45345</v>
      </c>
      <c r="C33" s="52"/>
    </row>
    <row r="34" spans="1:3" ht="45" x14ac:dyDescent="0.25">
      <c r="A34" s="5" t="s">
        <v>31</v>
      </c>
      <c r="B34" s="52">
        <v>45373</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2:C2"/>
    <mergeCell ref="B3:C3"/>
    <mergeCell ref="B4:C4"/>
    <mergeCell ref="B5:C5"/>
    <mergeCell ref="A25:A27"/>
    <mergeCell ref="B6:C6"/>
    <mergeCell ref="B8:C8"/>
    <mergeCell ref="B9:C9"/>
    <mergeCell ref="B10:C10"/>
    <mergeCell ref="B25:C27"/>
    <mergeCell ref="B34:C34"/>
    <mergeCell ref="B33:C33"/>
    <mergeCell ref="B31:C31"/>
    <mergeCell ref="B30:C30"/>
    <mergeCell ref="B29:C29"/>
    <mergeCell ref="B32:C32"/>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7" zoomScale="85" zoomScaleNormal="85" workbookViewId="0">
      <selection activeCell="B55" sqref="B5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9" t="s">
        <v>32</v>
      </c>
      <c r="B1" s="69"/>
      <c r="C1" s="69"/>
    </row>
    <row r="2" spans="1:3" ht="15.75" customHeight="1" x14ac:dyDescent="0.25">
      <c r="A2" s="20" t="s">
        <v>33</v>
      </c>
      <c r="B2" s="70" t="s">
        <v>176</v>
      </c>
      <c r="C2" s="71"/>
    </row>
    <row r="3" spans="1:3" s="2" customFormat="1" x14ac:dyDescent="0.25">
      <c r="A3" s="5" t="s">
        <v>1</v>
      </c>
      <c r="B3" s="51" t="str">
        <f>'AUTOS  NOTA 322'!B2:C2</f>
        <v>110013103026202300044400</v>
      </c>
      <c r="C3" s="51"/>
    </row>
    <row r="4" spans="1:3" s="2" customFormat="1" x14ac:dyDescent="0.25">
      <c r="A4" s="5" t="s">
        <v>2</v>
      </c>
      <c r="B4" s="51" t="str">
        <f>'AUTOS  NOTA 322'!B3:C3</f>
        <v>JUZGADO VEINTE CIVIL DEL CIRCUITO DE BOGOTÁ</v>
      </c>
      <c r="C4" s="51"/>
    </row>
    <row r="5" spans="1:3" s="2" customFormat="1" x14ac:dyDescent="0.25">
      <c r="A5" s="5" t="s">
        <v>3</v>
      </c>
      <c r="B5" s="51" t="str">
        <f>'AUTOS  NOTA 322'!B4:C4</f>
        <v>EQUIRENT VEHÍCULOS Y MAQUINARIA
S.A.S. Y ALLIANZ SEGUROS S.A.</v>
      </c>
      <c r="C5" s="51"/>
    </row>
    <row r="6" spans="1:3" s="2" customFormat="1" x14ac:dyDescent="0.25">
      <c r="A6" s="5" t="s">
        <v>4</v>
      </c>
      <c r="B6" s="51" t="str">
        <f>'AUTOS  NOTA 322'!B5:C5</f>
        <v>ALCIRA UMAÑA CORTÉS  C.C. 51985940</v>
      </c>
      <c r="C6" s="51"/>
    </row>
    <row r="7" spans="1:3" s="2" customFormat="1" x14ac:dyDescent="0.25">
      <c r="A7" s="5" t="s">
        <v>5</v>
      </c>
      <c r="B7" s="51" t="str">
        <f>'AUTOS  NOTA 322'!B6:C6</f>
        <v>DEMANDA DIRECTA</v>
      </c>
      <c r="C7" s="51"/>
    </row>
    <row r="8" spans="1:3" s="2" customFormat="1" x14ac:dyDescent="0.25">
      <c r="A8" s="30" t="s">
        <v>34</v>
      </c>
      <c r="B8" s="51" t="str">
        <f>'AUTOS  NOTA 322'!B7:C8</f>
        <v>LAURA CAROLINA GUEVARA</v>
      </c>
      <c r="C8" s="51"/>
    </row>
    <row r="9" spans="1:3" x14ac:dyDescent="0.25">
      <c r="A9" s="20" t="s">
        <v>35</v>
      </c>
      <c r="B9" s="51" t="s">
        <v>164</v>
      </c>
      <c r="C9" s="51"/>
    </row>
    <row r="10" spans="1:3" x14ac:dyDescent="0.25">
      <c r="A10" s="20" t="s">
        <v>36</v>
      </c>
      <c r="B10" s="51" t="s">
        <v>127</v>
      </c>
      <c r="C10" s="51"/>
    </row>
    <row r="11" spans="1:3" x14ac:dyDescent="0.25">
      <c r="A11" s="20" t="s">
        <v>38</v>
      </c>
      <c r="B11" s="84">
        <v>4000000000</v>
      </c>
      <c r="C11" s="85"/>
    </row>
    <row r="12" spans="1:3" x14ac:dyDescent="0.25">
      <c r="A12" s="20" t="s">
        <v>39</v>
      </c>
      <c r="B12" s="84">
        <v>0</v>
      </c>
      <c r="C12" s="85"/>
    </row>
    <row r="13" spans="1:3" x14ac:dyDescent="0.25">
      <c r="A13" s="20" t="s">
        <v>40</v>
      </c>
      <c r="B13" s="64" t="s">
        <v>117</v>
      </c>
      <c r="C13" s="65"/>
    </row>
    <row r="14" spans="1:3" x14ac:dyDescent="0.25">
      <c r="A14" s="20" t="s">
        <v>41</v>
      </c>
      <c r="B14" s="50" t="s">
        <v>175</v>
      </c>
      <c r="C14" s="51"/>
    </row>
    <row r="15" spans="1:3" x14ac:dyDescent="0.25">
      <c r="A15" s="20" t="s">
        <v>42</v>
      </c>
      <c r="B15" s="51" t="s">
        <v>112</v>
      </c>
      <c r="C15" s="51"/>
    </row>
    <row r="16" spans="1:3" x14ac:dyDescent="0.25">
      <c r="A16" s="20" t="s">
        <v>43</v>
      </c>
      <c r="B16" s="51" t="s">
        <v>112</v>
      </c>
      <c r="C16" s="51"/>
    </row>
    <row r="17" spans="1:3" x14ac:dyDescent="0.25">
      <c r="A17" s="86" t="s">
        <v>44</v>
      </c>
      <c r="B17" s="51" t="s">
        <v>135</v>
      </c>
      <c r="C17" s="51"/>
    </row>
    <row r="18" spans="1:3" x14ac:dyDescent="0.25">
      <c r="A18" s="87"/>
      <c r="B18" s="10" t="s">
        <v>45</v>
      </c>
      <c r="C18" s="10" t="s">
        <v>46</v>
      </c>
    </row>
    <row r="19" spans="1:3" x14ac:dyDescent="0.25">
      <c r="A19" s="87"/>
      <c r="B19" s="6" t="s">
        <v>47</v>
      </c>
      <c r="C19" s="6"/>
    </row>
    <row r="20" spans="1:3" x14ac:dyDescent="0.25">
      <c r="A20" s="87"/>
      <c r="B20" s="6"/>
      <c r="C20" s="6"/>
    </row>
    <row r="21" spans="1:3" x14ac:dyDescent="0.25">
      <c r="A21" s="88"/>
      <c r="B21" s="6"/>
      <c r="C21" s="6"/>
    </row>
    <row r="22" spans="1:3" x14ac:dyDescent="0.25">
      <c r="A22" s="20" t="s">
        <v>48</v>
      </c>
      <c r="B22" s="51"/>
      <c r="C22" s="51"/>
    </row>
    <row r="23" spans="1:3" x14ac:dyDescent="0.25">
      <c r="A23" s="20" t="s">
        <v>49</v>
      </c>
      <c r="B23" s="70"/>
      <c r="C23" s="71"/>
    </row>
    <row r="24" spans="1:3" x14ac:dyDescent="0.25">
      <c r="A24" s="20" t="s">
        <v>50</v>
      </c>
      <c r="B24" s="51" t="s">
        <v>148</v>
      </c>
      <c r="C24" s="51"/>
    </row>
    <row r="25" spans="1:3" x14ac:dyDescent="0.25">
      <c r="A25" s="20" t="s">
        <v>51</v>
      </c>
      <c r="B25" s="51"/>
      <c r="C25" s="51"/>
    </row>
    <row r="26" spans="1:3" x14ac:dyDescent="0.25">
      <c r="A26" s="20" t="s">
        <v>52</v>
      </c>
      <c r="B26" s="51"/>
      <c r="C26" s="51"/>
    </row>
    <row r="27" spans="1:3" x14ac:dyDescent="0.25">
      <c r="A27" s="19" t="s">
        <v>53</v>
      </c>
      <c r="B27" s="51"/>
      <c r="C27" s="51"/>
    </row>
    <row r="28" spans="1:3" x14ac:dyDescent="0.25">
      <c r="A28" s="72" t="s">
        <v>54</v>
      </c>
      <c r="B28" s="72"/>
      <c r="C28" s="72"/>
    </row>
    <row r="29" spans="1:3" x14ac:dyDescent="0.25">
      <c r="A29" s="82" t="s">
        <v>55</v>
      </c>
      <c r="B29" s="83"/>
      <c r="C29" s="11"/>
    </row>
    <row r="30" spans="1:3" x14ac:dyDescent="0.25">
      <c r="A30" s="82" t="s">
        <v>56</v>
      </c>
      <c r="B30" s="83"/>
      <c r="C30" s="11"/>
    </row>
    <row r="31" spans="1:3" x14ac:dyDescent="0.25">
      <c r="A31" s="82" t="s">
        <v>57</v>
      </c>
      <c r="B31" s="83"/>
      <c r="C31" s="12"/>
    </row>
    <row r="32" spans="1:3" x14ac:dyDescent="0.25">
      <c r="A32" s="82" t="s">
        <v>58</v>
      </c>
      <c r="B32" s="83"/>
      <c r="C32" s="11"/>
    </row>
    <row r="33" spans="1:3" x14ac:dyDescent="0.25">
      <c r="A33" s="82" t="s">
        <v>59</v>
      </c>
      <c r="B33" s="83"/>
      <c r="C33" s="11"/>
    </row>
    <row r="34" spans="1:3" x14ac:dyDescent="0.25">
      <c r="A34" s="82" t="s">
        <v>60</v>
      </c>
      <c r="B34" s="83"/>
      <c r="C34" s="13"/>
    </row>
    <row r="35" spans="1:3" x14ac:dyDescent="0.25">
      <c r="A35" s="73" t="s">
        <v>61</v>
      </c>
      <c r="B35" s="74"/>
      <c r="C35" s="14"/>
    </row>
    <row r="36" spans="1:3" x14ac:dyDescent="0.25">
      <c r="A36" s="73" t="s">
        <v>62</v>
      </c>
      <c r="B36" s="74"/>
      <c r="C36" s="15"/>
    </row>
    <row r="37" spans="1:3" x14ac:dyDescent="0.25">
      <c r="A37" s="75" t="s">
        <v>63</v>
      </c>
      <c r="B37" s="76"/>
      <c r="C37" s="15"/>
    </row>
    <row r="38" spans="1:3" x14ac:dyDescent="0.25">
      <c r="A38" s="77"/>
      <c r="B38" s="78"/>
      <c r="C38" s="15"/>
    </row>
    <row r="39" spans="1:3" x14ac:dyDescent="0.25">
      <c r="A39" s="79"/>
      <c r="B39" s="80"/>
      <c r="C39" s="15"/>
    </row>
    <row r="40" spans="1:3" x14ac:dyDescent="0.25">
      <c r="A40" s="81" t="s">
        <v>64</v>
      </c>
      <c r="B40" s="81"/>
      <c r="C40" s="81"/>
    </row>
    <row r="41" spans="1:3" x14ac:dyDescent="0.25">
      <c r="A41" s="17" t="s">
        <v>65</v>
      </c>
      <c r="B41" s="18"/>
      <c r="C41" s="15"/>
    </row>
    <row r="42" spans="1:3" x14ac:dyDescent="0.25">
      <c r="A42" s="73" t="s">
        <v>66</v>
      </c>
      <c r="B42" s="74"/>
      <c r="C42" s="15"/>
    </row>
    <row r="43" spans="1:3" x14ac:dyDescent="0.25">
      <c r="A43" s="73" t="s">
        <v>67</v>
      </c>
      <c r="B43" s="74"/>
      <c r="C43" s="15"/>
    </row>
    <row r="44" spans="1:3" x14ac:dyDescent="0.25">
      <c r="A44" s="17" t="s">
        <v>68</v>
      </c>
      <c r="B44" s="18"/>
    </row>
    <row r="45" spans="1:3" x14ac:dyDescent="0.25">
      <c r="A45" s="17" t="s">
        <v>69</v>
      </c>
      <c r="B45" s="18"/>
      <c r="C45" s="45"/>
    </row>
    <row r="46" spans="1:3" x14ac:dyDescent="0.25">
      <c r="A46" s="73" t="s">
        <v>70</v>
      </c>
      <c r="B46" s="74"/>
      <c r="C46" s="15"/>
    </row>
    <row r="47" spans="1:3" x14ac:dyDescent="0.25">
      <c r="A47" s="17" t="s">
        <v>71</v>
      </c>
      <c r="B47" s="16"/>
      <c r="C47" s="15"/>
    </row>
    <row r="48" spans="1:3" x14ac:dyDescent="0.25">
      <c r="A48" s="73" t="s">
        <v>72</v>
      </c>
      <c r="B48" s="74"/>
      <c r="C48" s="15"/>
    </row>
    <row r="49" spans="1:3" x14ac:dyDescent="0.25">
      <c r="A49" s="73" t="s">
        <v>73</v>
      </c>
      <c r="B49" s="74"/>
      <c r="C49" s="15"/>
    </row>
    <row r="50" spans="1:3" x14ac:dyDescent="0.25">
      <c r="A50" s="73" t="s">
        <v>63</v>
      </c>
      <c r="B50" s="7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90" zoomScaleNormal="90" workbookViewId="0">
      <selection activeCell="B41" sqref="B41:C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9" t="s">
        <v>74</v>
      </c>
      <c r="B1" s="69"/>
      <c r="C1" s="69"/>
    </row>
    <row r="2" spans="1:9" ht="15" customHeight="1" x14ac:dyDescent="0.25">
      <c r="A2" s="34" t="s">
        <v>33</v>
      </c>
      <c r="B2" s="93" t="str">
        <f>'AUTOS NOTA 321'!B2:C2</f>
        <v>SINIESTRO  136691991  LEGIS APJ32283</v>
      </c>
      <c r="C2" s="94"/>
    </row>
    <row r="3" spans="1:9" x14ac:dyDescent="0.25">
      <c r="A3" s="35" t="s">
        <v>1</v>
      </c>
      <c r="B3" s="97" t="str">
        <f>'AUTOS  NOTA 322'!B2:C2</f>
        <v>110013103026202300044400</v>
      </c>
      <c r="C3" s="97"/>
    </row>
    <row r="4" spans="1:9" x14ac:dyDescent="0.25">
      <c r="A4" s="35" t="s">
        <v>2</v>
      </c>
      <c r="B4" s="97" t="str">
        <f>'AUTOS  NOTA 322'!B3:C3</f>
        <v>JUZGADO VEINTE CIVIL DEL CIRCUITO DE BOGOTÁ</v>
      </c>
      <c r="C4" s="97"/>
    </row>
    <row r="5" spans="1:9" x14ac:dyDescent="0.25">
      <c r="A5" s="35" t="s">
        <v>3</v>
      </c>
      <c r="B5" s="97" t="str">
        <f>'AUTOS  NOTA 322'!B4:C4</f>
        <v>EQUIRENT VEHÍCULOS Y MAQUINARIA
S.A.S. Y ALLIANZ SEGUROS S.A.</v>
      </c>
      <c r="C5" s="97"/>
    </row>
    <row r="6" spans="1:9" ht="15" customHeight="1" x14ac:dyDescent="0.25">
      <c r="A6" s="35" t="s">
        <v>4</v>
      </c>
      <c r="B6" s="97" t="str">
        <f>'AUTOS  NOTA 322'!B5:C5</f>
        <v>ALCIRA UMAÑA CORTÉS  C.C. 51985940</v>
      </c>
      <c r="C6" s="97"/>
    </row>
    <row r="7" spans="1:9" x14ac:dyDescent="0.25">
      <c r="A7" s="35" t="s">
        <v>5</v>
      </c>
      <c r="B7" s="97" t="str">
        <f>'AUTOS  NOTA 322'!B6:C6</f>
        <v>DEMANDA DIRECTA</v>
      </c>
      <c r="C7" s="97"/>
    </row>
    <row r="8" spans="1:9" x14ac:dyDescent="0.25">
      <c r="A8" s="37" t="s">
        <v>34</v>
      </c>
      <c r="B8" s="97" t="str">
        <f>'AUTOS  NOTA 322'!B7:C8</f>
        <v>LAURA CAROLINA GUEVARA</v>
      </c>
      <c r="C8" s="97"/>
    </row>
    <row r="9" spans="1:9" ht="30" x14ac:dyDescent="0.25">
      <c r="A9" s="35" t="s">
        <v>75</v>
      </c>
      <c r="B9" s="91">
        <f>SUM(C11,C12,C14,C15,C17)</f>
        <v>864099556</v>
      </c>
      <c r="C9" s="92"/>
    </row>
    <row r="10" spans="1:9" x14ac:dyDescent="0.25">
      <c r="A10" s="98" t="s">
        <v>76</v>
      </c>
      <c r="B10" s="95" t="s">
        <v>77</v>
      </c>
      <c r="C10" s="96"/>
    </row>
    <row r="11" spans="1:9" x14ac:dyDescent="0.25">
      <c r="A11" s="98"/>
      <c r="B11" s="36" t="s">
        <v>177</v>
      </c>
      <c r="C11" s="31">
        <v>28254037</v>
      </c>
    </row>
    <row r="12" spans="1:9" x14ac:dyDescent="0.25">
      <c r="A12" s="98"/>
      <c r="B12" s="36" t="s">
        <v>178</v>
      </c>
      <c r="C12" s="31">
        <v>575845519</v>
      </c>
    </row>
    <row r="13" spans="1:9" x14ac:dyDescent="0.25">
      <c r="A13" s="98"/>
      <c r="B13" s="95"/>
      <c r="C13" s="96"/>
    </row>
    <row r="14" spans="1:9" x14ac:dyDescent="0.25">
      <c r="A14" s="98"/>
      <c r="B14" s="36" t="s">
        <v>80</v>
      </c>
      <c r="C14" s="39">
        <v>130000000</v>
      </c>
    </row>
    <row r="15" spans="1:9" x14ac:dyDescent="0.25">
      <c r="A15" s="98"/>
      <c r="B15" s="36" t="s">
        <v>81</v>
      </c>
      <c r="C15" s="39">
        <v>130000000</v>
      </c>
      <c r="E15" t="s">
        <v>82</v>
      </c>
      <c r="F15" s="22">
        <v>0.7</v>
      </c>
    </row>
    <row r="16" spans="1:9" x14ac:dyDescent="0.25">
      <c r="A16" s="98"/>
      <c r="B16" s="95" t="s">
        <v>83</v>
      </c>
      <c r="C16" s="96"/>
      <c r="E16" t="s">
        <v>84</v>
      </c>
      <c r="F16" s="23">
        <v>0.3</v>
      </c>
      <c r="I16" s="25"/>
    </row>
    <row r="17" spans="1:9" x14ac:dyDescent="0.25">
      <c r="A17" s="98"/>
      <c r="B17" s="36"/>
      <c r="C17" s="40"/>
      <c r="F17" s="26"/>
      <c r="I17" s="25"/>
    </row>
    <row r="18" spans="1:9" ht="23.25" customHeight="1" x14ac:dyDescent="0.25">
      <c r="A18" s="38" t="s">
        <v>85</v>
      </c>
      <c r="B18" s="93" t="s">
        <v>82</v>
      </c>
      <c r="C18" s="94"/>
    </row>
    <row r="19" spans="1:9" ht="60" x14ac:dyDescent="0.25">
      <c r="A19" s="35" t="s">
        <v>86</v>
      </c>
      <c r="B19" s="105" t="s">
        <v>179</v>
      </c>
      <c r="C19" s="106"/>
    </row>
    <row r="20" spans="1:9" ht="15" customHeight="1" x14ac:dyDescent="0.25">
      <c r="A20" s="21" t="s">
        <v>87</v>
      </c>
      <c r="B20" s="102">
        <f>((C22+C23+C25+C26+C30+C28+C32+C34+C29+C33)-C37)*C36*C38</f>
        <v>60000000</v>
      </c>
      <c r="C20" s="102"/>
    </row>
    <row r="21" spans="1:9" x14ac:dyDescent="0.25">
      <c r="A21" s="7" t="s">
        <v>88</v>
      </c>
      <c r="B21" s="107" t="s">
        <v>77</v>
      </c>
      <c r="C21" s="108"/>
    </row>
    <row r="22" spans="1:9" x14ac:dyDescent="0.25">
      <c r="A22" s="89"/>
      <c r="B22" s="36" t="s">
        <v>78</v>
      </c>
      <c r="C22" s="31">
        <v>0</v>
      </c>
    </row>
    <row r="23" spans="1:9" x14ac:dyDescent="0.25">
      <c r="A23" s="90"/>
      <c r="B23" s="36" t="s">
        <v>79</v>
      </c>
      <c r="C23" s="31">
        <v>0</v>
      </c>
    </row>
    <row r="24" spans="1:9" x14ac:dyDescent="0.25">
      <c r="A24" s="90"/>
      <c r="B24" s="95" t="s">
        <v>89</v>
      </c>
      <c r="C24" s="96"/>
    </row>
    <row r="25" spans="1:9" x14ac:dyDescent="0.25">
      <c r="A25" s="90"/>
      <c r="B25" s="36" t="s">
        <v>80</v>
      </c>
      <c r="C25" s="31">
        <v>60000000</v>
      </c>
    </row>
    <row r="26" spans="1:9" ht="29.1" customHeight="1" x14ac:dyDescent="0.25">
      <c r="A26" s="90"/>
      <c r="B26" s="36" t="s">
        <v>90</v>
      </c>
      <c r="C26" s="31">
        <v>0</v>
      </c>
    </row>
    <row r="27" spans="1:9" x14ac:dyDescent="0.25">
      <c r="A27" s="90"/>
      <c r="B27" s="95" t="s">
        <v>91</v>
      </c>
      <c r="C27" s="96"/>
    </row>
    <row r="28" spans="1:9" x14ac:dyDescent="0.25">
      <c r="A28" s="90"/>
      <c r="B28" s="36" t="s">
        <v>92</v>
      </c>
      <c r="C28" s="31">
        <v>0</v>
      </c>
    </row>
    <row r="29" spans="1:9" x14ac:dyDescent="0.25">
      <c r="A29" s="90"/>
      <c r="B29" s="36" t="s">
        <v>78</v>
      </c>
      <c r="C29" s="31">
        <v>0</v>
      </c>
    </row>
    <row r="30" spans="1:9" x14ac:dyDescent="0.25">
      <c r="A30" s="90"/>
      <c r="B30" s="36" t="s">
        <v>79</v>
      </c>
      <c r="C30" s="31">
        <v>0</v>
      </c>
    </row>
    <row r="31" spans="1:9" x14ac:dyDescent="0.25">
      <c r="A31" s="90"/>
      <c r="B31" s="95" t="s">
        <v>93</v>
      </c>
      <c r="C31" s="96"/>
    </row>
    <row r="32" spans="1:9" x14ac:dyDescent="0.25">
      <c r="A32" s="90"/>
      <c r="B32" s="36"/>
      <c r="C32" s="31"/>
    </row>
    <row r="33" spans="1:3" x14ac:dyDescent="0.25">
      <c r="A33" s="90"/>
      <c r="B33" s="36" t="s">
        <v>78</v>
      </c>
      <c r="C33" s="31">
        <v>0</v>
      </c>
    </row>
    <row r="34" spans="1:3" x14ac:dyDescent="0.25">
      <c r="A34" s="90"/>
      <c r="B34" s="36" t="s">
        <v>79</v>
      </c>
      <c r="C34" s="31">
        <v>0</v>
      </c>
    </row>
    <row r="35" spans="1:3" x14ac:dyDescent="0.25">
      <c r="A35" s="90"/>
      <c r="B35" s="95" t="s">
        <v>94</v>
      </c>
      <c r="C35" s="96"/>
    </row>
    <row r="36" spans="1:3" x14ac:dyDescent="0.25">
      <c r="A36" s="90"/>
      <c r="B36" s="36" t="s">
        <v>95</v>
      </c>
      <c r="C36" s="32">
        <v>1</v>
      </c>
    </row>
    <row r="37" spans="1:3" x14ac:dyDescent="0.25">
      <c r="A37" s="90"/>
      <c r="B37" s="36" t="s">
        <v>39</v>
      </c>
      <c r="C37" s="33">
        <v>0</v>
      </c>
    </row>
    <row r="38" spans="1:3" x14ac:dyDescent="0.25">
      <c r="A38" s="90"/>
      <c r="B38" s="36" t="s">
        <v>96</v>
      </c>
      <c r="C38" s="32">
        <v>1</v>
      </c>
    </row>
    <row r="39" spans="1:3" x14ac:dyDescent="0.25">
      <c r="A39" s="24" t="s">
        <v>97</v>
      </c>
      <c r="B39" s="102">
        <f>IFERROR(B20*(VLOOKUP(B18,E15:F17,2,0)),16666)</f>
        <v>42000000</v>
      </c>
      <c r="C39" s="102"/>
    </row>
    <row r="40" spans="1:3" ht="93" customHeight="1" x14ac:dyDescent="0.25">
      <c r="A40" s="35" t="s">
        <v>98</v>
      </c>
      <c r="B40" s="103" t="s">
        <v>180</v>
      </c>
      <c r="C40" s="104"/>
    </row>
    <row r="41" spans="1:3" ht="211.5" customHeight="1" x14ac:dyDescent="0.25">
      <c r="A41" s="35" t="s">
        <v>99</v>
      </c>
      <c r="B41" s="100" t="s">
        <v>181</v>
      </c>
      <c r="C41" s="101"/>
    </row>
    <row r="42" spans="1:3" ht="26.1" customHeight="1" x14ac:dyDescent="0.25">
      <c r="A42" s="42" t="s">
        <v>100</v>
      </c>
      <c r="B42" s="42"/>
      <c r="C42" s="42"/>
    </row>
    <row r="43" spans="1:3" x14ac:dyDescent="0.25">
      <c r="A43" s="41" t="s">
        <v>101</v>
      </c>
      <c r="B43" s="99"/>
      <c r="C43" s="99"/>
    </row>
    <row r="44" spans="1:3" ht="41.1" customHeight="1" x14ac:dyDescent="0.25">
      <c r="A44" s="41" t="s">
        <v>102</v>
      </c>
      <c r="B44" s="99"/>
      <c r="C44" s="9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9" t="s">
        <v>103</v>
      </c>
      <c r="B1" s="69"/>
      <c r="C1" s="69"/>
    </row>
    <row r="2" spans="1:3" x14ac:dyDescent="0.25">
      <c r="A2" s="20" t="s">
        <v>33</v>
      </c>
      <c r="B2" s="70" t="str">
        <f>'AUTOS NOTA 324'!B2:C2</f>
        <v>SINIESTRO  136691991  LEGIS APJ32283</v>
      </c>
      <c r="C2" s="71"/>
    </row>
    <row r="3" spans="1:3" x14ac:dyDescent="0.25">
      <c r="A3" s="5" t="s">
        <v>1</v>
      </c>
      <c r="B3" s="51" t="str">
        <f>'AUTOS  NOTA 322'!B2:C2</f>
        <v>110013103026202300044400</v>
      </c>
      <c r="C3" s="51"/>
    </row>
    <row r="4" spans="1:3" x14ac:dyDescent="0.25">
      <c r="A4" s="5" t="s">
        <v>2</v>
      </c>
      <c r="B4" s="51" t="str">
        <f>'AUTOS  NOTA 322'!B3:C3</f>
        <v>JUZGADO VEINTE CIVIL DEL CIRCUITO DE BOGOTÁ</v>
      </c>
      <c r="C4" s="51"/>
    </row>
    <row r="5" spans="1:3" x14ac:dyDescent="0.25">
      <c r="A5" s="5" t="s">
        <v>3</v>
      </c>
      <c r="B5" s="51" t="str">
        <f>'AUTOS  NOTA 322'!B4:C4</f>
        <v>EQUIRENT VEHÍCULOS Y MAQUINARIA
S.A.S. Y ALLIANZ SEGUROS S.A.</v>
      </c>
      <c r="C5" s="51"/>
    </row>
    <row r="6" spans="1:3" ht="15" customHeight="1" x14ac:dyDescent="0.25">
      <c r="A6" s="5" t="s">
        <v>4</v>
      </c>
      <c r="B6" s="51" t="str">
        <f>'AUTOS  NOTA 322'!B5:C5</f>
        <v>ALCIRA UMAÑA CORTÉS  C.C. 51985940</v>
      </c>
      <c r="C6" s="51"/>
    </row>
    <row r="7" spans="1:3" ht="15" customHeight="1" x14ac:dyDescent="0.25">
      <c r="A7" s="5" t="s">
        <v>5</v>
      </c>
      <c r="B7" s="51" t="str">
        <f>'AUTOS  NOTA 322'!B6:C6</f>
        <v>DEMANDA DIRECTA</v>
      </c>
      <c r="C7" s="51"/>
    </row>
    <row r="8" spans="1:3" ht="15" customHeight="1" x14ac:dyDescent="0.25">
      <c r="A8" s="30" t="s">
        <v>34</v>
      </c>
      <c r="B8" s="51" t="str">
        <f>'AUTOS  NOTA 322'!B7:C8</f>
        <v>LAURA CAROLINA GUEVARA</v>
      </c>
      <c r="C8" s="51"/>
    </row>
    <row r="9" spans="1:3" ht="18.95" customHeight="1" x14ac:dyDescent="0.25">
      <c r="A9" s="5" t="s">
        <v>104</v>
      </c>
      <c r="B9" s="51"/>
      <c r="C9" s="51"/>
    </row>
    <row r="10" spans="1:3" x14ac:dyDescent="0.25">
      <c r="A10" s="7" t="s">
        <v>88</v>
      </c>
      <c r="B10" s="111">
        <f>'AUTOS NOTA 324'!B20:C20</f>
        <v>60000000</v>
      </c>
      <c r="C10" s="111"/>
    </row>
    <row r="11" spans="1:3" x14ac:dyDescent="0.25">
      <c r="A11" s="7" t="s">
        <v>105</v>
      </c>
      <c r="B11" s="112">
        <f>'AUTOS NOTA 324'!B39:C39</f>
        <v>42000000</v>
      </c>
      <c r="C11" s="51"/>
    </row>
    <row r="12" spans="1:3" ht="30" x14ac:dyDescent="0.25">
      <c r="A12" s="7" t="s">
        <v>106</v>
      </c>
      <c r="B12" s="109"/>
      <c r="C12" s="110"/>
    </row>
    <row r="13" spans="1:3" ht="45" x14ac:dyDescent="0.25">
      <c r="A13" s="5" t="s">
        <v>107</v>
      </c>
      <c r="B13" s="51"/>
      <c r="C13" s="51"/>
    </row>
    <row r="14" spans="1:3" ht="45" x14ac:dyDescent="0.25">
      <c r="A14" s="5" t="s">
        <v>108</v>
      </c>
      <c r="B14" s="51"/>
      <c r="C14" s="51"/>
    </row>
    <row r="15" spans="1:3" x14ac:dyDescent="0.25">
      <c r="A15" s="5" t="s">
        <v>109</v>
      </c>
      <c r="B15" s="6"/>
      <c r="C15" s="6"/>
    </row>
    <row r="16" spans="1:3" x14ac:dyDescent="0.25">
      <c r="A16" s="7" t="s">
        <v>110</v>
      </c>
      <c r="B16" s="51"/>
      <c r="C16" s="51"/>
    </row>
    <row r="17" spans="1:3" x14ac:dyDescent="0.25">
      <c r="A17" s="6" t="s">
        <v>111</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29"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29" t="s">
        <v>127</v>
      </c>
      <c r="M2" t="s">
        <v>128</v>
      </c>
      <c r="N2" t="s">
        <v>84</v>
      </c>
      <c r="O2" t="s">
        <v>119</v>
      </c>
    </row>
    <row r="3" spans="1:15" x14ac:dyDescent="0.25">
      <c r="A3" t="s">
        <v>128</v>
      </c>
      <c r="C3" t="s">
        <v>129</v>
      </c>
      <c r="D3" s="2" t="s">
        <v>130</v>
      </c>
      <c r="E3" s="1" t="s">
        <v>131</v>
      </c>
      <c r="F3" s="2" t="s">
        <v>84</v>
      </c>
      <c r="G3" s="4">
        <v>0.3</v>
      </c>
      <c r="H3" t="s">
        <v>132</v>
      </c>
      <c r="I3" t="s">
        <v>133</v>
      </c>
      <c r="L3" s="29"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29" t="s">
        <v>144</v>
      </c>
    </row>
    <row r="6" spans="1:15" x14ac:dyDescent="0.25">
      <c r="E6" s="1" t="s">
        <v>145</v>
      </c>
      <c r="I6" t="s">
        <v>146</v>
      </c>
      <c r="L6" s="29" t="s">
        <v>147</v>
      </c>
    </row>
    <row r="7" spans="1:15" x14ac:dyDescent="0.25">
      <c r="E7" s="1" t="s">
        <v>148</v>
      </c>
      <c r="I7" t="s">
        <v>149</v>
      </c>
      <c r="L7" s="29" t="s">
        <v>150</v>
      </c>
    </row>
    <row r="8" spans="1:15" x14ac:dyDescent="0.25">
      <c r="E8" s="1" t="s">
        <v>151</v>
      </c>
      <c r="L8" s="29" t="s">
        <v>91</v>
      </c>
    </row>
    <row r="9" spans="1:15" x14ac:dyDescent="0.25">
      <c r="L9" s="29" t="s">
        <v>152</v>
      </c>
    </row>
    <row r="10" spans="1:15" x14ac:dyDescent="0.25">
      <c r="L10" s="29" t="s">
        <v>153</v>
      </c>
    </row>
    <row r="11" spans="1:15" x14ac:dyDescent="0.25">
      <c r="L11" s="29" t="s">
        <v>154</v>
      </c>
    </row>
    <row r="12" spans="1:15" x14ac:dyDescent="0.25">
      <c r="L12" s="29" t="s">
        <v>155</v>
      </c>
    </row>
    <row r="13" spans="1:15" x14ac:dyDescent="0.25">
      <c r="L13" s="29"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pinto</cp:lastModifiedBy>
  <cp:revision/>
  <dcterms:created xsi:type="dcterms:W3CDTF">2020-12-07T14:41:17Z</dcterms:created>
  <dcterms:modified xsi:type="dcterms:W3CDTF">2024-03-13T22:48:17Z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