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616351F5-9660-427B-8780-B7D66AF07E2B}"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3" i="8" l="1"/>
  <c r="B9" i="8"/>
  <c r="B20" i="8"/>
  <c r="B39" i="8" s="1"/>
  <c r="B10" i="9" l="1"/>
  <c r="B2" i="8" l="1"/>
  <c r="B2" i="9" s="1"/>
  <c r="B8" i="9" l="1"/>
  <c r="B7" i="9"/>
  <c r="B6" i="9"/>
  <c r="B5" i="9"/>
  <c r="B4" i="9"/>
  <c r="B3" i="9"/>
  <c r="B7" i="8"/>
  <c r="B6" i="8"/>
  <c r="B5" i="8"/>
  <c r="B4" i="8"/>
  <c r="B8" i="7"/>
  <c r="B4" i="7" l="1"/>
  <c r="B5" i="7"/>
  <c r="B6" i="7"/>
  <c r="B7" i="7"/>
  <c r="B3" i="7"/>
  <c r="B11" i="9" l="1"/>
</calcChain>
</file>

<file path=xl/sharedStrings.xml><?xml version="1.0" encoding="utf-8"?>
<sst xmlns="http://schemas.openxmlformats.org/spreadsheetml/2006/main" count="237" uniqueCount="181">
  <si>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</si>
  <si>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</si>
  <si>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</si>
  <si>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</si>
  <si>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</si>
  <si>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</si>
  <si>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</si>
  <si>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</si>
  <si>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</si>
  <si>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</si>
  <si>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</si>
  <si>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</si>
  <si>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</si>
  <si>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</si>
  <si>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</si>
  <si>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</si>
  <si>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</si>
  <si>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</si>
  <si>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</si>
  <si>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</si>
  <si>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</si>
  <si>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</si>
  <si>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</si>
  <si>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</si>
  <si>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</si>
  <si>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</si>
  <si>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</si>
  <si>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</si>
  <si>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</si>
  <si>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</si>
  <si>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</si>
  <si>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</si>
  <si>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</si>
  <si>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</si>
  <si>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</si>
  <si>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</si>
  <si>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</si>
  <si>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</si>
  <si>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</si>
  <si>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</si>
  <si>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</si>
  <si>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</si>
  <si>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</si>
  <si>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</si>
  <si>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</si>
  <si>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</si>
  <si>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</si>
  <si>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</si>
  <si>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</si>
  <si>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</si>
  <si>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</si>
  <si>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</si>
  <si>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</si>
  <si>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</si>
  <si>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</si>
  <si>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</si>
  <si>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</si>
  <si>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</si>
  <si>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</si>
  <si>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</si>
  <si>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</si>
  <si>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</si>
  <si>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</si>
  <si>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</si>
  <si>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</si>
  <si>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</si>
  <si>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</si>
  <si>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</si>
  <si>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</si>
  <si>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</si>
  <si>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</si>
  <si>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</si>
  <si>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</si>
  <si>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</si>
  <si>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</si>
  <si>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</si>
  <si>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</si>
  <si>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</si>
  <si>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</si>
  <si>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</si>
  <si>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</si>
  <si>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</si>
  <si>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</si>
  <si>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</si>
  <si>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</si>
  <si>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</si>
  <si>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</si>
  <si>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</si>
  <si>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</si>
  <si>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</si>
  <si>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</si>
  <si>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</si>
  <si>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</si>
  <si>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</si>
  <si>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</si>
  <si>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</si>
  <si>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</si>
  <si>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</si>
  <si>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</si>
  <si>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</si>
  <si>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</si>
  <si>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</si>
  <si>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</si>
  <si>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</si>
  <si>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</si>
  <si>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</si>
  <si>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</si>
  <si>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</si>
  <si>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</si>
  <si>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</si>
  <si>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</si>
  <si>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</si>
  <si>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</si>
  <si>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</si>
  <si>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</si>
  <si>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</si>
  <si>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</si>
  <si>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</si>
  <si>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</si>
  <si>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</si>
  <si>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</si>
  <si>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</si>
  <si>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</si>
  <si>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</si>
  <si>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</si>
  <si>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</si>
  <si>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</si>
  <si>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</si>
  <si>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</si>
  <si>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</si>
  <si>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</si>
  <si>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</si>
  <si>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</si>
  <si>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</si>
  <si>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</si>
  <si>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</si>
  <si>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</si>
  <si>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</si>
  <si>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</si>
  <si>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</si>
  <si>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</si>
  <si>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</si>
  <si>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</si>
  <si>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</si>
  <si>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</si>
  <si>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</si>
  <si>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</si>
  <si>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</si>
  <si>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</si>
  <si>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</si>
  <si>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</si>
  <si>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</si>
  <si>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</si>
  <si>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</si>
  <si>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</si>
  <si>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</si>
  <si>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110013103026202300044400</t>
  </si>
  <si>
    <t>EQUIRENT VEHÍCULOS Y MAQUINARIA
S.A.S. Y ALLIANZ SEGUROS S.A.</t>
  </si>
  <si>
    <t>ESTUDIANTE</t>
  </si>
  <si>
    <t>UNO</t>
  </si>
  <si>
    <t>EGV981</t>
  </si>
  <si>
    <t>023064285 / 55</t>
  </si>
  <si>
    <t>Equirent Vehículos y Maquinaria S.A.S.,</t>
  </si>
  <si>
    <t>901.253.015-4</t>
  </si>
  <si>
    <t>DOS MILLONES DE PESOS M/CTE ($2.000.000)</t>
  </si>
  <si>
    <t>07 DE JUNIO DE 2023</t>
  </si>
  <si>
    <t>SOLTERA</t>
  </si>
  <si>
    <t>21 AÑOS</t>
  </si>
  <si>
    <t>10 AGOSTO DE 2023</t>
  </si>
  <si>
    <t>El 11 de julio de 2022,  Laura Carolina Guevara transitaba en calidad de peatón, acompañada de la joven Ailin Juliana Sánchez Ferro, por la carrera 7, al frente de la edificación identificada con nomenclatura Carrera 7 # 114 – 33, de la ciudad de Bogotá, quién fue arrollada por el vehículo de placas EGV 981,  conducido por el señor Rodolfo Vargas López. Dicho automotor era propiedad de la sociedad Equirent Vehículos y Maquinaria S.A. y se encontraba amparado por la póliza 023064285 / 55, expedida por Allianz Seguros S.A. Siete días más tarde del accidente,  Laura Carolina Guevara fallece en las instalaciones de , quién refieren ser estudiante becada del programa de derecho de la Universidad de los Andes, monitora auxiliar de la misma universidad, y quién afirman era la responsable del sostenimiento económico de su madre y del hogar. Frente al material probatorio se debe tener en cuenta que conforme al video que se adjunta en los anexos de la demanda, el peatón cruzó la vía en un punto de poca visibilidad, estando el semáforo en verde, lo que impedía la visibilidad para el conductor asegurado. Conforme al IPAT, como hipótesis del accidente de transido se le atribuye responsabilidad al peatón, código 409.</t>
  </si>
  <si>
    <t>N/A</t>
  </si>
  <si>
    <t>Desde las 00:00 horas del 01/03/2022 hasta las 24:00 horas del 28/02/2023</t>
  </si>
  <si>
    <t>SINIESTRO  136691991  LEGIS APJ32283</t>
  </si>
  <si>
    <t xml:space="preserve"> 
EXCEPCIONES DE FONDO FRENTE A LA DEMANDA: 
1. EXIMENTE DE LA RESPONSABILIDAD DE LOS DEMANDANDOS POR CONFIGURARSE UN HECHO EXCLUSIVO DE LA VÍCTIMA. 
2. INEXISTENCIA DE RESPONSABILIDAD A CARGO DE LOS DEMANDADOS POR LA FALTA DE ACREDITACIÓN DEL NEXO CAUSAL.  
3. REDUCCIÓN DE LA EVENTUAL INDEMNIZACIÓN COMO CONSECUENCIA DE LA INCIDENCIA DE LA CONDUCTA DE LAURA CAROLINA GUEVARA UMAÑA EN LA PRODUCCIÓN DEL DAÑO
4. TASACIÓN EXORBITANTE DEL DAÑO MORAL 
5. IMPROCEDENCIA DEL RECONOCIMIENTO POR DAÑO A LA VIDA DE RELACIÓN
6. GENÉRICA O INNOMINADA
EXCEPCIONES DE FONDO FRENTE AL CONTRATO DE SEGURO:
1. INEXISTENCIA DE OBLIGACIÓN DE INDEMNIZAR POR INCUMPLIMIENTO DE LAS CARGAS DEL ARTÍCULO 1077 DEL CÓDIGO DE COMERCIO.
2. RIESGOS EXPRESAMENTE EXCLUIDOS EN LA PÓLIZA DE SEGURO AUTO COLECTIVO (LIVIANOS) No. : 023064285 / 55
3. CARÁCTER MERAMENTE INDEMNIZATORIO QUE REVISTEN LOS CONTRATOS DE SEGURO.
4. EN CUALQUIER CASO, DE NINGUNA FORMA SE PODRÁ EXCEDER EL LÍMITE DEL VALOR ASEGURADO
5. GÉNERICA O INNOMINADA</t>
  </si>
  <si>
    <t>JUZGADO VEINTISEIS CIVIL DEL CIRCUITO DE BOGOTÁ</t>
  </si>
  <si>
    <t>ALCIRA UMAÑA CORTÉS  (Madre) C.C. 51985940</t>
  </si>
  <si>
    <t>Daño a la vida de relación</t>
  </si>
  <si>
    <t>LAURA CAROLINA GUEVARA (Fallecida)</t>
  </si>
  <si>
    <t xml:space="preserve">Lucro Cesante </t>
  </si>
  <si>
    <t xml:space="preserve">La contingencia se califica como PROBABLE teniendo en cuenta que la Póliza presta cobertura material y temporal y adicionalmente está probada la concurrencia de culpas. 
Lo primero que debe tomarse en considieración es que La Póliza de Seguro de Auto Colectivo (livianos servicio público) No. 023064285 / 55 cuyo asegurado es la sociedad EQUIRENT VEHPICULOS Y MAQUINARIAS S.A.S., presta cobertura material y temporal, de conformidad con los hechos y pretensiones expuestas en el líbelo de la demanda. Frente a la cobertura temporal, debe señalarse que los hechos, es decir, el accidente de tránsito que desencadennó el fallecimiento de  Laura Carolina Guevara Umaña, ocurrió el 11 de Julio de 2022, es decir, se dio dentro de la vigencia de la Póliza comprendida entre el 01 de marzo de 2022 hasta el 28 de febrero de 2023. Aunado a ello, presta cobertura material en tanto ampara la responsabilidad civil extracontractual, pretensión que se le endilga a la sociedad Equirent Vehículos y Maquinaria S.A.S.
Por otro lado, frente a la responsabilidad del asegurado, debe decirse que existen elementos de prueba que acreditan que en este caso existe una concurrencia de culpas tanto en cabeza de la victima como en cabeza de conductor del vehiculo asegurado. Por una parte, debe tenerse en cuenta que el Informe Policial de Accidente de tránsito atribuyó a Laura Carolina Guevara la codificación 409 "Cruzar sin observar" de la que podría desprenderse un hecho exclusivo de la víctima. No obstante, se encuentra en el expediente un dictamen pericial aportado por la Demandante que determina un exceso de velocidad del vehículo asegurado (EVG-981). Lo cual fue confirmado por el Informe RAT elaborado por solicitud de la compañía, que indica que efectivamente el vehículo asegurado transitaba con exceso de velocidad. Asimismo, también se llegó a la conclusión que el accidente hubiese sido evitable si la camioneta asegurada circulara respetanto los límites de velocidad, puesto que el conductor del vehiculo hubiese podido reaccionar en el mismo tiempo y lograr detenerse. Por las razones expuestas, es claro que existe un alto riesgo de condena frente a la compañía, pues en el presente caso estamos ante una concurrencia de culpas.
Finalmente, debe advertirse,  que si bien en la contestación se está defendiendo la aplicación de una exclusión relativa al alquiler del vehículo asegurado, lo cierto es que, la exclusión no se encuentra a partir de la primera pagina de la Póliza como lo ordena el artículo 184 del EOSF y la jurisprudencia que se ha desarrollado frente al particular, sino que se encuentra en la página número 9 según la numeración de la Póliza, además de no contar con la constancia de entrega del condicionado, razón por la cual esta exclusión podría ser declarada ineficaz por parte del Despacho. 
Todo lo anterior, sin perjuicio del carácter contingente del proceso. </t>
  </si>
  <si>
    <t>Como liquidación objetiva de perjuicios se llegó al total de $68.549.124. A este valor se llegó de la siguiente manera:
Respecto de los perjuicios solicitados por acción hereditaria:
1. Daño moral hereditario: Teniendo en cuenta lo registrado en la Historia Clínica respecto de la víctima como consecuencia de las lesiones iniciales sufridas por el hecho de tránsito objeto de litigo, la cual acredita que la existencia, magnitud del sufrimiento y dolor por la victima padecido, duró por alrededor de 7 días posterior al accidente de tránsito, y, fundamentado además, que a la luz de la jurisprudencia es viable otorgar tal derecho al reconocimiento al daño moral padecido propiamente por la victima directamente a la masa herencial, y reconociendo, que quien lo solicita está legitimada como heredera de la causante, se le reconocerá el tope indemnizatorio establecido en sentencias con radicado (SC- 09/07/2010) - (SC 19/12/2006), en caso de reconocimiento de daño moral hereditario, esto es, $15.000.000,oo.
2. Daño a la vida de relación hereditario.  No se reconoce suma alguna por concepto de daño a la vida de relación hereditaria, por cuanto de las pruebas aportadas al dossier no se acredita alguna disminución o deterioro latente de la calidad de vida de la víctima, máxime cuando solo pasaron 7 días para que posteriormente la victima falleciera, siendo improcedente confundirse con el daño moral acreditado por la afectación y magnitud de sus heridas.  
3. Lucro Cesante Hereditario. No se reconoce suma alguna por concepto lucro cesante hereditario, nisiquiera con la presunción de que ganara el SMMLV, por tanto esta tipología de daño no es susceptible de ser recibida por acción hereditaria, además, conforme el carácter cierto de dicho perjuicio, esto es, que el mismo no puede ser basado en presunciones hipotéticas, máxime cuando la víctima no ejecutaba ninguna labor que le generara algún redito, no es posible tener certeza respecto de lo que la víctima dejó de percibir con ocasión al hecho dañoso. En conclusión, dicho perjuicio es totalmente improcedente.  
Respecto de los perjuicios solicitados acción personal: 
1. Daño moral: Con ocasión de la muerte de Laura Catalina Guevara Umaña, se tendrá en cuenta la suma de $60.000.000 para su madre, única demandante en el proceso. Lo anterior según los topes indemnizatorios establecidos por la Corte Suprema de Justicia, Sala de Casación Civil en sentencia del 07 de marzo de 2019. M.P. Octavio Augusto Tejeiro Duque. En la que se indicó como baremo indemnizatorio el tope de $60.000.000 para los familiares en primer grado de consanguinidad.
2. Daño a la vida de relación: Con ocasión de la muerte de Laura Catalina Guevara Umaña, se tendrá en cuenta la suma de $50.000.000 para su madre, única demandante en el proceso. Lo anterior según los topes indemnizatorios establecidos por la Corte Suprema de Justicia, Sala de Casación Civil en sentencia SC5686-2018, 19/12/2018 M.P. Margarita Cabello Blanco. En la que se indicó como baremo indemnizatorio el tope de $50.000.000 para los familiares en primer grado de consanguinidad.
3. Lucro Cesante: Se tasa la suma de $12.098.247 por este concepto, en la medida que la señora Laura Carolina Guevara nació el 03 de septiembre de 2000, es decir, que para la fecha del accidente tenía 22 años. Así las cosas, el periodo indemnizable será por 13, 23 meses. El lucro cesante se calculó atendiendo los lineamientos de la sentencia SC20950-2017 con ponencia del doctor Ariel Salazar Ramírez (12 de diciembre de 2017), donde se determina que, ante la ausencia de acreditación de los ingresos, pero la existencia de presunción de que los hijos ayudan a sus padres hasta la edad de 25 años, para la tasación del lucro cesante debe acogerse el salario mínimo legal mensual vigente, por ende, el IBL corresponde al de $1.300.000 (SMLMV 2024).
4. En este caso no se descuenta deducible por cuanto la póliza no establece ningún porcentaje de deducible para el amparo de Responsabilidad Civil Extracontractual. 
A la anterior valoración objetivada, se descontará la suma de al menos el 50% por la incidencia causal de la conducta de la víctima en la producción de su propio daño.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</si>
</sst>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7" borderId="1" xfId="0" applyFill="1" applyBorder="1" applyAlignment="1">
      <alignment horizontal="center" vertical="top"/>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15" sqref="B15:C1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7" t="s">
        <v>0</v>
      </c>
      <c r="B1" s="57"/>
      <c r="C1" s="57"/>
    </row>
    <row r="2" spans="1:3" x14ac:dyDescent="0.25">
      <c r="A2" s="5" t="s">
        <v>1</v>
      </c>
      <c r="B2" s="62" t="s">
        <v>156</v>
      </c>
      <c r="C2" s="63"/>
    </row>
    <row r="3" spans="1:3" x14ac:dyDescent="0.25">
      <c r="A3" s="5" t="s">
        <v>2</v>
      </c>
      <c r="B3" s="64" t="s">
        <v>174</v>
      </c>
      <c r="C3" s="65"/>
    </row>
    <row r="4" spans="1:3" ht="36" customHeight="1" x14ac:dyDescent="0.25">
      <c r="A4" s="5" t="s">
        <v>3</v>
      </c>
      <c r="B4" s="66" t="s">
        <v>157</v>
      </c>
      <c r="C4" s="65"/>
    </row>
    <row r="5" spans="1:3" ht="31.5" customHeight="1" x14ac:dyDescent="0.25">
      <c r="A5" s="5" t="s">
        <v>4</v>
      </c>
      <c r="B5" s="64" t="s">
        <v>175</v>
      </c>
      <c r="C5" s="65"/>
    </row>
    <row r="6" spans="1:3" x14ac:dyDescent="0.25">
      <c r="A6" s="5" t="s">
        <v>5</v>
      </c>
      <c r="B6" s="51" t="s">
        <v>125</v>
      </c>
      <c r="C6" s="51"/>
    </row>
    <row r="7" spans="1:3" x14ac:dyDescent="0.25">
      <c r="A7" s="44" t="s">
        <v>6</v>
      </c>
      <c r="B7" s="58" t="s">
        <v>126</v>
      </c>
      <c r="C7" s="59"/>
    </row>
    <row r="8" spans="1:3" ht="23.1" customHeight="1" x14ac:dyDescent="0.25">
      <c r="A8" s="43" t="s">
        <v>7</v>
      </c>
      <c r="B8" s="54" t="s">
        <v>177</v>
      </c>
      <c r="C8" s="54"/>
    </row>
    <row r="9" spans="1:3" x14ac:dyDescent="0.25">
      <c r="A9" s="27" t="s">
        <v>8</v>
      </c>
      <c r="B9" s="68">
        <v>1192914073</v>
      </c>
      <c r="C9" s="51"/>
    </row>
    <row r="10" spans="1:3" x14ac:dyDescent="0.25">
      <c r="A10" s="27" t="s">
        <v>9</v>
      </c>
      <c r="B10" s="50" t="s">
        <v>170</v>
      </c>
      <c r="C10" s="50"/>
    </row>
    <row r="11" spans="1:3" ht="30" customHeight="1" x14ac:dyDescent="0.25">
      <c r="A11" s="28" t="s">
        <v>10</v>
      </c>
      <c r="B11" s="50" t="s">
        <v>170</v>
      </c>
      <c r="C11" s="50"/>
    </row>
    <row r="12" spans="1:3" ht="30" customHeight="1" x14ac:dyDescent="0.25">
      <c r="A12" s="5" t="s">
        <v>11</v>
      </c>
      <c r="B12" s="50" t="s">
        <v>170</v>
      </c>
      <c r="C12" s="50"/>
    </row>
    <row r="13" spans="1:3" x14ac:dyDescent="0.25">
      <c r="A13" s="5" t="s">
        <v>12</v>
      </c>
      <c r="B13" s="51" t="s">
        <v>166</v>
      </c>
      <c r="C13" s="51"/>
    </row>
    <row r="14" spans="1:3" x14ac:dyDescent="0.25">
      <c r="A14" s="5" t="s">
        <v>13</v>
      </c>
      <c r="B14" s="52">
        <v>36772</v>
      </c>
      <c r="C14" s="51"/>
    </row>
    <row r="15" spans="1:3" x14ac:dyDescent="0.25">
      <c r="A15" s="5" t="s">
        <v>14</v>
      </c>
      <c r="B15" s="51" t="s">
        <v>167</v>
      </c>
      <c r="C15" s="51"/>
    </row>
    <row r="16" spans="1:3" x14ac:dyDescent="0.25">
      <c r="A16" s="5" t="s">
        <v>15</v>
      </c>
      <c r="B16" s="52">
        <v>44760</v>
      </c>
      <c r="C16" s="51"/>
    </row>
    <row r="17" spans="1:3" ht="15" customHeight="1" x14ac:dyDescent="0.25">
      <c r="A17" s="5" t="s">
        <v>16</v>
      </c>
      <c r="B17" s="50" t="s">
        <v>123</v>
      </c>
      <c r="C17" s="50"/>
    </row>
    <row r="18" spans="1:3" x14ac:dyDescent="0.25">
      <c r="A18" s="5" t="s">
        <v>17</v>
      </c>
      <c r="B18" s="60" t="s">
        <v>158</v>
      </c>
      <c r="C18" s="61"/>
    </row>
    <row r="19" spans="1:3" ht="18.75" customHeight="1" x14ac:dyDescent="0.25">
      <c r="A19" s="5" t="s">
        <v>18</v>
      </c>
      <c r="B19" s="8" t="s">
        <v>164</v>
      </c>
    </row>
    <row r="20" spans="1:3" x14ac:dyDescent="0.25">
      <c r="A20" s="5" t="s">
        <v>19</v>
      </c>
      <c r="B20" s="51" t="s">
        <v>159</v>
      </c>
      <c r="C20" s="51"/>
    </row>
    <row r="21" spans="1:3" ht="17.25" customHeight="1" x14ac:dyDescent="0.25">
      <c r="A21" s="5" t="s">
        <v>20</v>
      </c>
      <c r="B21" s="50" t="s">
        <v>148</v>
      </c>
      <c r="C21" s="50"/>
    </row>
    <row r="22" spans="1:3" x14ac:dyDescent="0.25">
      <c r="A22" s="43" t="s">
        <v>21</v>
      </c>
      <c r="B22" s="48">
        <v>44753</v>
      </c>
      <c r="C22" s="49"/>
    </row>
    <row r="23" spans="1:3" x14ac:dyDescent="0.25">
      <c r="A23" s="27" t="s">
        <v>22</v>
      </c>
      <c r="B23" s="46" t="s">
        <v>165</v>
      </c>
      <c r="C23" s="47"/>
    </row>
    <row r="24" spans="1:3" x14ac:dyDescent="0.25">
      <c r="A24" s="27" t="s">
        <v>23</v>
      </c>
      <c r="B24" s="46" t="s">
        <v>168</v>
      </c>
      <c r="C24" s="47"/>
    </row>
    <row r="25" spans="1:3" x14ac:dyDescent="0.25">
      <c r="A25" s="67" t="s">
        <v>24</v>
      </c>
      <c r="B25" s="47" t="s">
        <v>169</v>
      </c>
      <c r="C25" s="53"/>
    </row>
    <row r="26" spans="1:3" x14ac:dyDescent="0.25">
      <c r="A26" s="67"/>
      <c r="B26" s="53"/>
      <c r="C26" s="53"/>
    </row>
    <row r="27" spans="1:3" ht="100.5" customHeight="1" x14ac:dyDescent="0.25">
      <c r="A27" s="67"/>
      <c r="B27" s="53"/>
      <c r="C27" s="53"/>
    </row>
    <row r="28" spans="1:3" x14ac:dyDescent="0.25">
      <c r="A28" s="27" t="s">
        <v>25</v>
      </c>
      <c r="B28" s="53" t="s">
        <v>162</v>
      </c>
      <c r="C28" s="53"/>
    </row>
    <row r="29" spans="1:3" x14ac:dyDescent="0.25">
      <c r="A29" s="27" t="s">
        <v>26</v>
      </c>
      <c r="B29" s="53" t="s">
        <v>163</v>
      </c>
      <c r="C29" s="53"/>
    </row>
    <row r="30" spans="1:3" x14ac:dyDescent="0.25">
      <c r="A30" s="43" t="s">
        <v>27</v>
      </c>
      <c r="B30" s="54" t="s">
        <v>160</v>
      </c>
      <c r="C30" s="54"/>
    </row>
    <row r="31" spans="1:3" x14ac:dyDescent="0.25">
      <c r="A31" s="27" t="s">
        <v>28</v>
      </c>
      <c r="B31" s="53" t="s">
        <v>161</v>
      </c>
      <c r="C31" s="53"/>
    </row>
    <row r="32" spans="1:3" x14ac:dyDescent="0.25">
      <c r="A32" s="27" t="s">
        <v>29</v>
      </c>
      <c r="B32" s="55">
        <v>45343</v>
      </c>
      <c r="C32" s="56"/>
    </row>
    <row r="33" spans="1:3" x14ac:dyDescent="0.25">
      <c r="A33" s="5" t="s">
        <v>30</v>
      </c>
      <c r="B33" s="52">
        <v>45345</v>
      </c>
      <c r="C33" s="52"/>
    </row>
    <row r="34" spans="1:3" ht="45" x14ac:dyDescent="0.25">
      <c r="A34" s="5" t="s">
        <v>31</v>
      </c>
      <c r="B34" s="52">
        <v>45373</v>
      </c>
      <c r="C34" s="51"/>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2">
    <mergeCell ref="B28:C28"/>
    <mergeCell ref="A1:C1"/>
    <mergeCell ref="B20:C20"/>
    <mergeCell ref="B17:C17"/>
    <mergeCell ref="B7:C7"/>
    <mergeCell ref="B18:C18"/>
    <mergeCell ref="B2:C2"/>
    <mergeCell ref="B3:C3"/>
    <mergeCell ref="B4:C4"/>
    <mergeCell ref="B5:C5"/>
    <mergeCell ref="A25:A27"/>
    <mergeCell ref="B6:C6"/>
    <mergeCell ref="B8:C8"/>
    <mergeCell ref="B9:C9"/>
    <mergeCell ref="B10:C10"/>
    <mergeCell ref="B25:C27"/>
    <mergeCell ref="B34:C34"/>
    <mergeCell ref="B33:C33"/>
    <mergeCell ref="B31:C31"/>
    <mergeCell ref="B30:C30"/>
    <mergeCell ref="B29:C29"/>
    <mergeCell ref="B32:C32"/>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55" sqref="B5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9" t="s">
        <v>32</v>
      </c>
      <c r="B1" s="69"/>
      <c r="C1" s="69"/>
    </row>
    <row r="2" spans="1:3" ht="15.75" customHeight="1" x14ac:dyDescent="0.25">
      <c r="A2" s="20" t="s">
        <v>33</v>
      </c>
      <c r="B2" s="70" t="s">
        <v>172</v>
      </c>
      <c r="C2" s="71"/>
    </row>
    <row r="3" spans="1:3" s="2" customFormat="1" x14ac:dyDescent="0.25">
      <c r="A3" s="5" t="s">
        <v>1</v>
      </c>
      <c r="B3" s="51" t="str">
        <f>'AUTOS  NOTA 322'!B2:C2</f>
        <v>110013103026202300044400</v>
      </c>
      <c r="C3" s="51"/>
    </row>
    <row r="4" spans="1:3" s="2" customFormat="1" x14ac:dyDescent="0.25">
      <c r="A4" s="5" t="s">
        <v>2</v>
      </c>
      <c r="B4" s="51" t="str">
        <f>'AUTOS  NOTA 322'!B3:C3</f>
        <v>JUZGADO VEINTISEIS CIVIL DEL CIRCUITO DE BOGOTÁ</v>
      </c>
      <c r="C4" s="51"/>
    </row>
    <row r="5" spans="1:3" s="2" customFormat="1" x14ac:dyDescent="0.25">
      <c r="A5" s="5" t="s">
        <v>3</v>
      </c>
      <c r="B5" s="51" t="str">
        <f>'AUTOS  NOTA 322'!B4:C4</f>
        <v>EQUIRENT VEHÍCULOS Y MAQUINARIA
S.A.S. Y ALLIANZ SEGUROS S.A.</v>
      </c>
      <c r="C5" s="51"/>
    </row>
    <row r="6" spans="1:3" s="2" customFormat="1" x14ac:dyDescent="0.25">
      <c r="A6" s="5" t="s">
        <v>4</v>
      </c>
      <c r="B6" s="51" t="str">
        <f>'AUTOS  NOTA 322'!B5:C5</f>
        <v>ALCIRA UMAÑA CORTÉS  (Madre) C.C. 51985940</v>
      </c>
      <c r="C6" s="51"/>
    </row>
    <row r="7" spans="1:3" s="2" customFormat="1" x14ac:dyDescent="0.25">
      <c r="A7" s="5" t="s">
        <v>5</v>
      </c>
      <c r="B7" s="51" t="str">
        <f>'AUTOS  NOTA 322'!B6:C6</f>
        <v>DEMANDA DIRECTA</v>
      </c>
      <c r="C7" s="51"/>
    </row>
    <row r="8" spans="1:3" s="2" customFormat="1" x14ac:dyDescent="0.25">
      <c r="A8" s="30" t="s">
        <v>34</v>
      </c>
      <c r="B8" s="51" t="str">
        <f>'AUTOS  NOTA 322'!B7:C8</f>
        <v>LAURA CAROLINA GUEVARA (Fallecida)</v>
      </c>
      <c r="C8" s="51"/>
    </row>
    <row r="9" spans="1:3" x14ac:dyDescent="0.25">
      <c r="A9" s="20" t="s">
        <v>35</v>
      </c>
      <c r="B9" s="51" t="s">
        <v>161</v>
      </c>
      <c r="C9" s="51"/>
    </row>
    <row r="10" spans="1:3" x14ac:dyDescent="0.25">
      <c r="A10" s="20" t="s">
        <v>36</v>
      </c>
      <c r="B10" s="51" t="s">
        <v>126</v>
      </c>
      <c r="C10" s="51"/>
    </row>
    <row r="11" spans="1:3" x14ac:dyDescent="0.25">
      <c r="A11" s="20" t="s">
        <v>38</v>
      </c>
      <c r="B11" s="84">
        <v>4000000000</v>
      </c>
      <c r="C11" s="85"/>
    </row>
    <row r="12" spans="1:3" x14ac:dyDescent="0.25">
      <c r="A12" s="20" t="s">
        <v>39</v>
      </c>
      <c r="B12" s="84">
        <v>0</v>
      </c>
      <c r="C12" s="85"/>
    </row>
    <row r="13" spans="1:3" x14ac:dyDescent="0.25">
      <c r="A13" s="20" t="s">
        <v>40</v>
      </c>
      <c r="B13" s="64" t="s">
        <v>116</v>
      </c>
      <c r="C13" s="65"/>
    </row>
    <row r="14" spans="1:3" x14ac:dyDescent="0.25">
      <c r="A14" s="20" t="s">
        <v>41</v>
      </c>
      <c r="B14" s="50" t="s">
        <v>171</v>
      </c>
      <c r="C14" s="51"/>
    </row>
    <row r="15" spans="1:3" x14ac:dyDescent="0.25">
      <c r="A15" s="20" t="s">
        <v>42</v>
      </c>
      <c r="B15" s="51" t="s">
        <v>111</v>
      </c>
      <c r="C15" s="51"/>
    </row>
    <row r="16" spans="1:3" x14ac:dyDescent="0.25">
      <c r="A16" s="20" t="s">
        <v>43</v>
      </c>
      <c r="B16" s="51" t="s">
        <v>111</v>
      </c>
      <c r="C16" s="51"/>
    </row>
    <row r="17" spans="1:3" x14ac:dyDescent="0.25">
      <c r="A17" s="86" t="s">
        <v>44</v>
      </c>
      <c r="B17" s="51" t="s">
        <v>134</v>
      </c>
      <c r="C17" s="51"/>
    </row>
    <row r="18" spans="1:3" x14ac:dyDescent="0.25">
      <c r="A18" s="87"/>
      <c r="B18" s="10" t="s">
        <v>45</v>
      </c>
      <c r="C18" s="10" t="s">
        <v>46</v>
      </c>
    </row>
    <row r="19" spans="1:3" x14ac:dyDescent="0.25">
      <c r="A19" s="87"/>
      <c r="B19" s="6" t="s">
        <v>47</v>
      </c>
      <c r="C19" s="6"/>
    </row>
    <row r="20" spans="1:3" x14ac:dyDescent="0.25">
      <c r="A20" s="87"/>
      <c r="B20" s="6"/>
      <c r="C20" s="6"/>
    </row>
    <row r="21" spans="1:3" x14ac:dyDescent="0.25">
      <c r="A21" s="88"/>
      <c r="B21" s="6"/>
      <c r="C21" s="6"/>
    </row>
    <row r="22" spans="1:3" x14ac:dyDescent="0.25">
      <c r="A22" s="20" t="s">
        <v>48</v>
      </c>
      <c r="B22" s="51"/>
      <c r="C22" s="51"/>
    </row>
    <row r="23" spans="1:3" x14ac:dyDescent="0.25">
      <c r="A23" s="20" t="s">
        <v>49</v>
      </c>
      <c r="B23" s="70"/>
      <c r="C23" s="71"/>
    </row>
    <row r="24" spans="1:3" x14ac:dyDescent="0.25">
      <c r="A24" s="20" t="s">
        <v>50</v>
      </c>
      <c r="B24" s="51" t="s">
        <v>147</v>
      </c>
      <c r="C24" s="51"/>
    </row>
    <row r="25" spans="1:3" x14ac:dyDescent="0.25">
      <c r="A25" s="20" t="s">
        <v>51</v>
      </c>
      <c r="B25" s="51"/>
      <c r="C25" s="51"/>
    </row>
    <row r="26" spans="1:3" x14ac:dyDescent="0.25">
      <c r="A26" s="20" t="s">
        <v>52</v>
      </c>
      <c r="B26" s="51"/>
      <c r="C26" s="51"/>
    </row>
    <row r="27" spans="1:3" x14ac:dyDescent="0.25">
      <c r="A27" s="19" t="s">
        <v>53</v>
      </c>
      <c r="B27" s="51"/>
      <c r="C27" s="51"/>
    </row>
    <row r="28" spans="1:3" x14ac:dyDescent="0.25">
      <c r="A28" s="72" t="s">
        <v>54</v>
      </c>
      <c r="B28" s="72"/>
      <c r="C28" s="72"/>
    </row>
    <row r="29" spans="1:3" x14ac:dyDescent="0.25">
      <c r="A29" s="82" t="s">
        <v>55</v>
      </c>
      <c r="B29" s="83"/>
      <c r="C29" s="11"/>
    </row>
    <row r="30" spans="1:3" x14ac:dyDescent="0.25">
      <c r="A30" s="82" t="s">
        <v>56</v>
      </c>
      <c r="B30" s="83"/>
      <c r="C30" s="11"/>
    </row>
    <row r="31" spans="1:3" x14ac:dyDescent="0.25">
      <c r="A31" s="82" t="s">
        <v>57</v>
      </c>
      <c r="B31" s="83"/>
      <c r="C31" s="12"/>
    </row>
    <row r="32" spans="1:3" x14ac:dyDescent="0.25">
      <c r="A32" s="82" t="s">
        <v>58</v>
      </c>
      <c r="B32" s="83"/>
      <c r="C32" s="11"/>
    </row>
    <row r="33" spans="1:3" x14ac:dyDescent="0.25">
      <c r="A33" s="82" t="s">
        <v>59</v>
      </c>
      <c r="B33" s="83"/>
      <c r="C33" s="11"/>
    </row>
    <row r="34" spans="1:3" x14ac:dyDescent="0.25">
      <c r="A34" s="82" t="s">
        <v>60</v>
      </c>
      <c r="B34" s="83"/>
      <c r="C34" s="13"/>
    </row>
    <row r="35" spans="1:3" x14ac:dyDescent="0.25">
      <c r="A35" s="73" t="s">
        <v>61</v>
      </c>
      <c r="B35" s="74"/>
      <c r="C35" s="14"/>
    </row>
    <row r="36" spans="1:3" x14ac:dyDescent="0.25">
      <c r="A36" s="73" t="s">
        <v>62</v>
      </c>
      <c r="B36" s="74"/>
      <c r="C36" s="15"/>
    </row>
    <row r="37" spans="1:3" x14ac:dyDescent="0.25">
      <c r="A37" s="75" t="s">
        <v>63</v>
      </c>
      <c r="B37" s="76"/>
      <c r="C37" s="15"/>
    </row>
    <row r="38" spans="1:3" x14ac:dyDescent="0.25">
      <c r="A38" s="77"/>
      <c r="B38" s="78"/>
      <c r="C38" s="15"/>
    </row>
    <row r="39" spans="1:3" x14ac:dyDescent="0.25">
      <c r="A39" s="79"/>
      <c r="B39" s="80"/>
      <c r="C39" s="15"/>
    </row>
    <row r="40" spans="1:3" x14ac:dyDescent="0.25">
      <c r="A40" s="81" t="s">
        <v>64</v>
      </c>
      <c r="B40" s="81"/>
      <c r="C40" s="81"/>
    </row>
    <row r="41" spans="1:3" x14ac:dyDescent="0.25">
      <c r="A41" s="17" t="s">
        <v>65</v>
      </c>
      <c r="B41" s="18"/>
      <c r="C41" s="15"/>
    </row>
    <row r="42" spans="1:3" x14ac:dyDescent="0.25">
      <c r="A42" s="73" t="s">
        <v>66</v>
      </c>
      <c r="B42" s="74"/>
      <c r="C42" s="15"/>
    </row>
    <row r="43" spans="1:3" x14ac:dyDescent="0.25">
      <c r="A43" s="73" t="s">
        <v>67</v>
      </c>
      <c r="B43" s="74"/>
      <c r="C43" s="15"/>
    </row>
    <row r="44" spans="1:3" x14ac:dyDescent="0.25">
      <c r="A44" s="17" t="s">
        <v>68</v>
      </c>
      <c r="B44" s="18"/>
    </row>
    <row r="45" spans="1:3" x14ac:dyDescent="0.25">
      <c r="A45" s="17" t="s">
        <v>69</v>
      </c>
      <c r="B45" s="18"/>
      <c r="C45" s="45"/>
    </row>
    <row r="46" spans="1:3" x14ac:dyDescent="0.25">
      <c r="A46" s="73" t="s">
        <v>70</v>
      </c>
      <c r="B46" s="74"/>
      <c r="C46" s="15"/>
    </row>
    <row r="47" spans="1:3" x14ac:dyDescent="0.25">
      <c r="A47" s="17" t="s">
        <v>71</v>
      </c>
      <c r="B47" s="16"/>
      <c r="C47" s="15"/>
    </row>
    <row r="48" spans="1:3" x14ac:dyDescent="0.25">
      <c r="A48" s="73" t="s">
        <v>72</v>
      </c>
      <c r="B48" s="74"/>
      <c r="C48" s="15"/>
    </row>
    <row r="49" spans="1:3" x14ac:dyDescent="0.25">
      <c r="A49" s="73" t="s">
        <v>73</v>
      </c>
      <c r="B49" s="74"/>
      <c r="C49" s="15"/>
    </row>
    <row r="50" spans="1:3" x14ac:dyDescent="0.25">
      <c r="A50" s="73" t="s">
        <v>63</v>
      </c>
      <c r="B50" s="7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90" zoomScaleNormal="90" workbookViewId="0">
      <selection activeCell="C32" sqref="C32"/>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9" t="s">
        <v>74</v>
      </c>
      <c r="B1" s="69"/>
      <c r="C1" s="69"/>
    </row>
    <row r="2" spans="1:9" ht="15" customHeight="1" x14ac:dyDescent="0.25">
      <c r="A2" s="34" t="s">
        <v>33</v>
      </c>
      <c r="B2" s="93" t="str">
        <f>'AUTOS NOTA 321'!B2:C2</f>
        <v>SINIESTRO  136691991  LEGIS APJ32283</v>
      </c>
      <c r="C2" s="94"/>
    </row>
    <row r="3" spans="1:9" x14ac:dyDescent="0.25">
      <c r="A3" s="35" t="s">
        <v>1</v>
      </c>
      <c r="B3" s="97" t="str">
        <f>'AUTOS  NOTA 322'!B2:C2</f>
        <v>110013103026202300044400</v>
      </c>
      <c r="C3" s="97"/>
    </row>
    <row r="4" spans="1:9" x14ac:dyDescent="0.25">
      <c r="A4" s="35" t="s">
        <v>2</v>
      </c>
      <c r="B4" s="97" t="str">
        <f>'AUTOS  NOTA 322'!B3:C3</f>
        <v>JUZGADO VEINTISEIS CIVIL DEL CIRCUITO DE BOGOTÁ</v>
      </c>
      <c r="C4" s="97"/>
    </row>
    <row r="5" spans="1:9" x14ac:dyDescent="0.25">
      <c r="A5" s="35" t="s">
        <v>3</v>
      </c>
      <c r="B5" s="97" t="str">
        <f>'AUTOS  NOTA 322'!B4:C4</f>
        <v>EQUIRENT VEHÍCULOS Y MAQUINARIA
S.A.S. Y ALLIANZ SEGUROS S.A.</v>
      </c>
      <c r="C5" s="97"/>
    </row>
    <row r="6" spans="1:9" ht="15" customHeight="1" x14ac:dyDescent="0.25">
      <c r="A6" s="35" t="s">
        <v>4</v>
      </c>
      <c r="B6" s="97" t="str">
        <f>'AUTOS  NOTA 322'!B5:C5</f>
        <v>ALCIRA UMAÑA CORTÉS  (Madre) C.C. 51985940</v>
      </c>
      <c r="C6" s="97"/>
    </row>
    <row r="7" spans="1:9" x14ac:dyDescent="0.25">
      <c r="A7" s="35" t="s">
        <v>5</v>
      </c>
      <c r="B7" s="97" t="str">
        <f>'AUTOS  NOTA 322'!B6:C6</f>
        <v>DEMANDA DIRECTA</v>
      </c>
      <c r="C7" s="97"/>
    </row>
    <row r="8" spans="1:9" x14ac:dyDescent="0.25">
      <c r="A8" s="37" t="s">
        <v>34</v>
      </c>
      <c r="B8" s="97" t="str">
        <f>'AUTOS  NOTA 322'!B7:C8</f>
        <v>LAURA CAROLINA GUEVARA (Fallecida)</v>
      </c>
      <c r="C8" s="97"/>
    </row>
    <row r="9" spans="1:9" ht="30" x14ac:dyDescent="0.25">
      <c r="A9" s="35" t="s">
        <v>75</v>
      </c>
      <c r="B9" s="91">
        <f>SUM(C11,C12,C14,C15,C17)</f>
        <v>1068741209</v>
      </c>
      <c r="C9" s="92"/>
    </row>
    <row r="10" spans="1:9" x14ac:dyDescent="0.25">
      <c r="A10" s="98" t="s">
        <v>76</v>
      </c>
      <c r="B10" s="95" t="s">
        <v>77</v>
      </c>
      <c r="C10" s="96"/>
    </row>
    <row r="11" spans="1:9" x14ac:dyDescent="0.25">
      <c r="A11" s="98"/>
      <c r="B11" s="36" t="s">
        <v>178</v>
      </c>
      <c r="C11" s="31">
        <v>604741209</v>
      </c>
    </row>
    <row r="12" spans="1:9" x14ac:dyDescent="0.25">
      <c r="A12" s="98"/>
      <c r="B12" s="36"/>
      <c r="C12" s="31"/>
    </row>
    <row r="13" spans="1:9" x14ac:dyDescent="0.25">
      <c r="A13" s="98"/>
      <c r="B13" s="95"/>
      <c r="C13" s="96"/>
    </row>
    <row r="14" spans="1:9" x14ac:dyDescent="0.25">
      <c r="A14" s="98"/>
      <c r="B14" s="36" t="s">
        <v>80</v>
      </c>
      <c r="C14" s="39">
        <v>232000000</v>
      </c>
    </row>
    <row r="15" spans="1:9" x14ac:dyDescent="0.25">
      <c r="A15" s="98"/>
      <c r="B15" s="36" t="s">
        <v>176</v>
      </c>
      <c r="C15" s="39">
        <v>232000000</v>
      </c>
      <c r="E15" t="s">
        <v>81</v>
      </c>
      <c r="F15" s="22">
        <v>0.7</v>
      </c>
    </row>
    <row r="16" spans="1:9" x14ac:dyDescent="0.25">
      <c r="A16" s="98"/>
      <c r="B16" s="95" t="s">
        <v>82</v>
      </c>
      <c r="C16" s="96"/>
      <c r="E16" t="s">
        <v>83</v>
      </c>
      <c r="F16" s="23">
        <v>0.3</v>
      </c>
      <c r="I16" s="25"/>
    </row>
    <row r="17" spans="1:9" x14ac:dyDescent="0.25">
      <c r="A17" s="98"/>
      <c r="B17" s="36"/>
      <c r="C17" s="40"/>
      <c r="F17" s="26"/>
      <c r="I17" s="25"/>
    </row>
    <row r="18" spans="1:9" ht="23.25" customHeight="1" x14ac:dyDescent="0.25">
      <c r="A18" s="38" t="s">
        <v>84</v>
      </c>
      <c r="B18" s="93" t="s">
        <v>81</v>
      </c>
      <c r="C18" s="94"/>
    </row>
    <row r="19" spans="1:9" ht="60" x14ac:dyDescent="0.25">
      <c r="A19" s="35" t="s">
        <v>85</v>
      </c>
      <c r="B19" s="105" t="s">
        <v>179</v>
      </c>
      <c r="C19" s="106"/>
    </row>
    <row r="20" spans="1:9" ht="15" customHeight="1" x14ac:dyDescent="0.25">
      <c r="A20" s="21" t="s">
        <v>86</v>
      </c>
      <c r="B20" s="102">
        <f>((C22+C23+C25+C26+C30+C28+C32+C34+C29+C33)-C37)*C36*C38</f>
        <v>68549123.5</v>
      </c>
      <c r="C20" s="102"/>
    </row>
    <row r="21" spans="1:9" x14ac:dyDescent="0.25">
      <c r="A21" s="7" t="s">
        <v>87</v>
      </c>
      <c r="B21" s="107" t="s">
        <v>77</v>
      </c>
      <c r="C21" s="108"/>
    </row>
    <row r="22" spans="1:9" x14ac:dyDescent="0.25">
      <c r="A22" s="89"/>
      <c r="B22" s="36" t="s">
        <v>78</v>
      </c>
      <c r="C22" s="31">
        <v>12098247</v>
      </c>
    </row>
    <row r="23" spans="1:9" x14ac:dyDescent="0.25">
      <c r="A23" s="90"/>
      <c r="B23" s="36" t="s">
        <v>79</v>
      </c>
      <c r="C23" s="31">
        <v>0</v>
      </c>
    </row>
    <row r="24" spans="1:9" x14ac:dyDescent="0.25">
      <c r="A24" s="90"/>
      <c r="B24" s="95" t="s">
        <v>88</v>
      </c>
      <c r="C24" s="96"/>
    </row>
    <row r="25" spans="1:9" x14ac:dyDescent="0.25">
      <c r="A25" s="90"/>
      <c r="B25" s="36" t="s">
        <v>80</v>
      </c>
      <c r="C25" s="31">
        <v>75000000</v>
      </c>
    </row>
    <row r="26" spans="1:9" ht="29.1" customHeight="1" x14ac:dyDescent="0.25">
      <c r="A26" s="90"/>
      <c r="B26" s="36" t="s">
        <v>89</v>
      </c>
      <c r="C26" s="31">
        <v>50000000</v>
      </c>
    </row>
    <row r="27" spans="1:9" x14ac:dyDescent="0.25">
      <c r="A27" s="90"/>
      <c r="B27" s="95" t="s">
        <v>90</v>
      </c>
      <c r="C27" s="96"/>
    </row>
    <row r="28" spans="1:9" x14ac:dyDescent="0.25">
      <c r="A28" s="90"/>
      <c r="B28" s="36" t="s">
        <v>91</v>
      </c>
      <c r="C28" s="31">
        <v>0</v>
      </c>
    </row>
    <row r="29" spans="1:9" x14ac:dyDescent="0.25">
      <c r="A29" s="90"/>
      <c r="B29" s="36" t="s">
        <v>78</v>
      </c>
      <c r="C29" s="31">
        <v>0</v>
      </c>
    </row>
    <row r="30" spans="1:9" x14ac:dyDescent="0.25">
      <c r="A30" s="90"/>
      <c r="B30" s="36" t="s">
        <v>79</v>
      </c>
      <c r="C30" s="31">
        <v>0</v>
      </c>
    </row>
    <row r="31" spans="1:9" x14ac:dyDescent="0.25">
      <c r="A31" s="90"/>
      <c r="B31" s="95" t="s">
        <v>92</v>
      </c>
      <c r="C31" s="96"/>
    </row>
    <row r="32" spans="1:9" x14ac:dyDescent="0.25">
      <c r="A32" s="90"/>
      <c r="B32" s="36"/>
      <c r="C32" s="31"/>
    </row>
    <row r="33" spans="1:3" x14ac:dyDescent="0.25">
      <c r="A33" s="90"/>
      <c r="B33" s="36" t="s">
        <v>78</v>
      </c>
      <c r="C33" s="31">
        <v>0</v>
      </c>
    </row>
    <row r="34" spans="1:3" x14ac:dyDescent="0.25">
      <c r="A34" s="90"/>
      <c r="B34" s="36" t="s">
        <v>79</v>
      </c>
      <c r="C34" s="31">
        <v>0</v>
      </c>
    </row>
    <row r="35" spans="1:3" x14ac:dyDescent="0.25">
      <c r="A35" s="90"/>
      <c r="B35" s="95" t="s">
        <v>93</v>
      </c>
      <c r="C35" s="96"/>
    </row>
    <row r="36" spans="1:3" x14ac:dyDescent="0.25">
      <c r="A36" s="90"/>
      <c r="B36" s="36" t="s">
        <v>94</v>
      </c>
      <c r="C36" s="32">
        <v>1</v>
      </c>
    </row>
    <row r="37" spans="1:3" x14ac:dyDescent="0.25">
      <c r="A37" s="90"/>
      <c r="B37" s="36" t="s">
        <v>39</v>
      </c>
      <c r="C37" s="33">
        <v>0</v>
      </c>
    </row>
    <row r="38" spans="1:3" x14ac:dyDescent="0.25">
      <c r="A38" s="90"/>
      <c r="B38" s="36" t="s">
        <v>95</v>
      </c>
      <c r="C38" s="32">
        <v>0.5</v>
      </c>
    </row>
    <row r="39" spans="1:3" x14ac:dyDescent="0.25">
      <c r="A39" s="24" t="s">
        <v>96</v>
      </c>
      <c r="B39" s="102">
        <f>IFERROR(B20*(VLOOKUP(B18,E15:F17,2,0)),16666)</f>
        <v>47984386.449999996</v>
      </c>
      <c r="C39" s="102"/>
    </row>
    <row r="40" spans="1:3" ht="93" customHeight="1" x14ac:dyDescent="0.25">
      <c r="A40" s="35" t="s">
        <v>97</v>
      </c>
      <c r="B40" s="103" t="s">
        <v>180</v>
      </c>
      <c r="C40" s="104"/>
    </row>
    <row r="41" spans="1:3" ht="211.5" customHeight="1" x14ac:dyDescent="0.25">
      <c r="A41" s="35" t="s">
        <v>98</v>
      </c>
      <c r="B41" s="100" t="s">
        <v>173</v>
      </c>
      <c r="C41" s="101"/>
    </row>
    <row r="42" spans="1:3" ht="26.1" customHeight="1" x14ac:dyDescent="0.25">
      <c r="A42" s="42" t="s">
        <v>99</v>
      </c>
      <c r="B42" s="42"/>
      <c r="C42" s="42"/>
    </row>
    <row r="43" spans="1:3" x14ac:dyDescent="0.25">
      <c r="A43" s="41" t="s">
        <v>100</v>
      </c>
      <c r="B43" s="99"/>
      <c r="C43" s="99"/>
    </row>
    <row r="44" spans="1:3" ht="41.1" customHeight="1" x14ac:dyDescent="0.25">
      <c r="A44" s="41" t="s">
        <v>101</v>
      </c>
      <c r="B44" s="99"/>
      <c r="C44" s="99"/>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9" t="s">
        <v>102</v>
      </c>
      <c r="B1" s="69"/>
      <c r="C1" s="69"/>
    </row>
    <row r="2" spans="1:3" x14ac:dyDescent="0.25">
      <c r="A2" s="20" t="s">
        <v>33</v>
      </c>
      <c r="B2" s="70" t="str">
        <f>'AUTOS NOTA 324'!B2:C2</f>
        <v>SINIESTRO  136691991  LEGIS APJ32283</v>
      </c>
      <c r="C2" s="71"/>
    </row>
    <row r="3" spans="1:3" x14ac:dyDescent="0.25">
      <c r="A3" s="5" t="s">
        <v>1</v>
      </c>
      <c r="B3" s="51" t="str">
        <f>'AUTOS  NOTA 322'!B2:C2</f>
        <v>110013103026202300044400</v>
      </c>
      <c r="C3" s="51"/>
    </row>
    <row r="4" spans="1:3" x14ac:dyDescent="0.25">
      <c r="A4" s="5" t="s">
        <v>2</v>
      </c>
      <c r="B4" s="51" t="str">
        <f>'AUTOS  NOTA 322'!B3:C3</f>
        <v>JUZGADO VEINTISEIS CIVIL DEL CIRCUITO DE BOGOTÁ</v>
      </c>
      <c r="C4" s="51"/>
    </row>
    <row r="5" spans="1:3" x14ac:dyDescent="0.25">
      <c r="A5" s="5" t="s">
        <v>3</v>
      </c>
      <c r="B5" s="51" t="str">
        <f>'AUTOS  NOTA 322'!B4:C4</f>
        <v>EQUIRENT VEHÍCULOS Y MAQUINARIA
S.A.S. Y ALLIANZ SEGUROS S.A.</v>
      </c>
      <c r="C5" s="51"/>
    </row>
    <row r="6" spans="1:3" ht="15" customHeight="1" x14ac:dyDescent="0.25">
      <c r="A6" s="5" t="s">
        <v>4</v>
      </c>
      <c r="B6" s="51" t="str">
        <f>'AUTOS  NOTA 322'!B5:C5</f>
        <v>ALCIRA UMAÑA CORTÉS  (Madre) C.C. 51985940</v>
      </c>
      <c r="C6" s="51"/>
    </row>
    <row r="7" spans="1:3" ht="15" customHeight="1" x14ac:dyDescent="0.25">
      <c r="A7" s="5" t="s">
        <v>5</v>
      </c>
      <c r="B7" s="51" t="str">
        <f>'AUTOS  NOTA 322'!B6:C6</f>
        <v>DEMANDA DIRECTA</v>
      </c>
      <c r="C7" s="51"/>
    </row>
    <row r="8" spans="1:3" ht="15" customHeight="1" x14ac:dyDescent="0.25">
      <c r="A8" s="30" t="s">
        <v>34</v>
      </c>
      <c r="B8" s="51" t="str">
        <f>'AUTOS  NOTA 322'!B7:C8</f>
        <v>LAURA CAROLINA GUEVARA (Fallecida)</v>
      </c>
      <c r="C8" s="51"/>
    </row>
    <row r="9" spans="1:3" ht="18.95" customHeight="1" x14ac:dyDescent="0.25">
      <c r="A9" s="5" t="s">
        <v>103</v>
      </c>
      <c r="B9" s="51"/>
      <c r="C9" s="51"/>
    </row>
    <row r="10" spans="1:3" x14ac:dyDescent="0.25">
      <c r="A10" s="7" t="s">
        <v>87</v>
      </c>
      <c r="B10" s="111">
        <f>'AUTOS NOTA 324'!B20:C20</f>
        <v>68549123.5</v>
      </c>
      <c r="C10" s="111"/>
    </row>
    <row r="11" spans="1:3" x14ac:dyDescent="0.25">
      <c r="A11" s="7" t="s">
        <v>104</v>
      </c>
      <c r="B11" s="112">
        <f>'AUTOS NOTA 324'!B39:C39</f>
        <v>47984386.449999996</v>
      </c>
      <c r="C11" s="51"/>
    </row>
    <row r="12" spans="1:3" ht="30" x14ac:dyDescent="0.25">
      <c r="A12" s="7" t="s">
        <v>105</v>
      </c>
      <c r="B12" s="109"/>
      <c r="C12" s="110"/>
    </row>
    <row r="13" spans="1:3" ht="45" x14ac:dyDescent="0.25">
      <c r="A13" s="5" t="s">
        <v>106</v>
      </c>
      <c r="B13" s="51"/>
      <c r="C13" s="51"/>
    </row>
    <row r="14" spans="1:3" ht="45" x14ac:dyDescent="0.25">
      <c r="A14" s="5" t="s">
        <v>107</v>
      </c>
      <c r="B14" s="51"/>
      <c r="C14" s="51"/>
    </row>
    <row r="15" spans="1:3" x14ac:dyDescent="0.25">
      <c r="A15" s="5" t="s">
        <v>108</v>
      </c>
      <c r="B15" s="6"/>
      <c r="C15" s="6"/>
    </row>
    <row r="16" spans="1:3" x14ac:dyDescent="0.25">
      <c r="A16" s="7" t="s">
        <v>109</v>
      </c>
      <c r="B16" s="51"/>
      <c r="C16" s="51"/>
    </row>
    <row r="17" spans="1:3" x14ac:dyDescent="0.25">
      <c r="A17" s="6" t="s">
        <v>110</v>
      </c>
      <c r="B17" s="110"/>
      <c r="C17" s="11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111</v>
      </c>
      <c r="C1" s="9" t="s">
        <v>44</v>
      </c>
      <c r="D1" s="9" t="s">
        <v>112</v>
      </c>
      <c r="E1" s="3" t="s">
        <v>50</v>
      </c>
      <c r="F1" s="2" t="s">
        <v>81</v>
      </c>
      <c r="G1" s="4">
        <v>0</v>
      </c>
      <c r="H1" t="s">
        <v>16</v>
      </c>
      <c r="I1" t="s">
        <v>113</v>
      </c>
      <c r="K1" t="s">
        <v>114</v>
      </c>
      <c r="L1" s="29" t="s">
        <v>115</v>
      </c>
      <c r="M1" t="s">
        <v>116</v>
      </c>
      <c r="N1" t="s">
        <v>81</v>
      </c>
      <c r="O1" t="s">
        <v>117</v>
      </c>
    </row>
    <row r="2" spans="1:15" x14ac:dyDescent="0.25">
      <c r="A2" t="s">
        <v>116</v>
      </c>
      <c r="B2" t="s">
        <v>118</v>
      </c>
      <c r="C2" t="s">
        <v>119</v>
      </c>
      <c r="D2" s="2" t="s">
        <v>120</v>
      </c>
      <c r="E2" s="1" t="s">
        <v>121</v>
      </c>
      <c r="F2" s="2" t="s">
        <v>122</v>
      </c>
      <c r="G2" s="4">
        <v>0.7</v>
      </c>
      <c r="H2" t="s">
        <v>123</v>
      </c>
      <c r="I2" t="s">
        <v>124</v>
      </c>
      <c r="K2" t="s">
        <v>125</v>
      </c>
      <c r="L2" s="29" t="s">
        <v>126</v>
      </c>
      <c r="M2" t="s">
        <v>127</v>
      </c>
      <c r="N2" t="s">
        <v>83</v>
      </c>
      <c r="O2" t="s">
        <v>118</v>
      </c>
    </row>
    <row r="3" spans="1:15" x14ac:dyDescent="0.25">
      <c r="A3" t="s">
        <v>127</v>
      </c>
      <c r="C3" t="s">
        <v>128</v>
      </c>
      <c r="D3" s="2" t="s">
        <v>129</v>
      </c>
      <c r="E3" s="1" t="s">
        <v>130</v>
      </c>
      <c r="F3" s="2" t="s">
        <v>83</v>
      </c>
      <c r="G3" s="4">
        <v>0.3</v>
      </c>
      <c r="H3" t="s">
        <v>131</v>
      </c>
      <c r="I3" t="s">
        <v>132</v>
      </c>
      <c r="L3" s="29" t="s">
        <v>37</v>
      </c>
      <c r="M3" t="s">
        <v>133</v>
      </c>
      <c r="N3" t="s">
        <v>122</v>
      </c>
    </row>
    <row r="4" spans="1:15" x14ac:dyDescent="0.25">
      <c r="A4" t="s">
        <v>133</v>
      </c>
      <c r="C4" t="s">
        <v>134</v>
      </c>
      <c r="E4" s="1" t="s">
        <v>135</v>
      </c>
      <c r="H4" t="s">
        <v>136</v>
      </c>
      <c r="I4" t="s">
        <v>137</v>
      </c>
      <c r="L4" t="s">
        <v>138</v>
      </c>
    </row>
    <row r="5" spans="1:15" x14ac:dyDescent="0.25">
      <c r="A5" t="s">
        <v>139</v>
      </c>
      <c r="E5" s="1" t="s">
        <v>140</v>
      </c>
      <c r="H5" t="s">
        <v>141</v>
      </c>
      <c r="I5" t="s">
        <v>142</v>
      </c>
      <c r="L5" s="29" t="s">
        <v>143</v>
      </c>
    </row>
    <row r="6" spans="1:15" x14ac:dyDescent="0.25">
      <c r="E6" s="1" t="s">
        <v>144</v>
      </c>
      <c r="I6" t="s">
        <v>145</v>
      </c>
      <c r="L6" s="29" t="s">
        <v>146</v>
      </c>
    </row>
    <row r="7" spans="1:15" x14ac:dyDescent="0.25">
      <c r="E7" s="1" t="s">
        <v>147</v>
      </c>
      <c r="I7" t="s">
        <v>148</v>
      </c>
      <c r="L7" s="29" t="s">
        <v>149</v>
      </c>
    </row>
    <row r="8" spans="1:15" x14ac:dyDescent="0.25">
      <c r="E8" s="1" t="s">
        <v>150</v>
      </c>
      <c r="L8" s="29" t="s">
        <v>90</v>
      </c>
    </row>
    <row r="9" spans="1:15" x14ac:dyDescent="0.25">
      <c r="L9" s="29" t="s">
        <v>151</v>
      </c>
    </row>
    <row r="10" spans="1:15" x14ac:dyDescent="0.25">
      <c r="L10" s="29" t="s">
        <v>152</v>
      </c>
    </row>
    <row r="11" spans="1:15" x14ac:dyDescent="0.25">
      <c r="L11" s="29" t="s">
        <v>153</v>
      </c>
    </row>
    <row r="12" spans="1:15" x14ac:dyDescent="0.25">
      <c r="L12" s="29" t="s">
        <v>154</v>
      </c>
    </row>
    <row r="13" spans="1:15" x14ac:dyDescent="0.25">
      <c r="L13" s="29"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Angela María Valencia Arango</cp:lastModifiedBy>
  <cp:revision/>
  <dcterms:created xsi:type="dcterms:W3CDTF">2020-12-07T14:41:17Z</dcterms:created>
  <dcterms:modified xsi:type="dcterms:W3CDTF">2024-03-22T01:47:39Z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