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A651F4C3-3FE6-4D24-8973-5AE8057410F3}" xr6:coauthVersionLast="47" xr6:coauthVersionMax="47" xr10:uidLastSave="{00000000-0000-0000-0000-000000000000}"/>
  <bookViews>
    <workbookView xWindow="-120" yWindow="-120" windowWidth="29040" windowHeight="1572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<sst xmlns="http://schemas.openxmlformats.org/spreadsheetml/2006/main" count="232" uniqueCount="167">
  <si>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</si>
  <si>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</si>
  <si>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</si>
  <si>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</si>
  <si>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</si>
  <si>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</si>
  <si>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</si>
  <si>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</si>
  <si>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</si>
  <si>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</si>
  <si>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</si>
  <si>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</si>
  <si>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</si>
  <si>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</si>
  <si>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</si>
  <si>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</si>
  <si>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</si>
  <si>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</si>
  <si>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</si>
  <si>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</si>
  <si>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</si>
  <si>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</si>
  <si>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</si>
  <si>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</si>
  <si>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</si>
  <si>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</si>
  <si>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</si>
  <si>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</si>
  <si>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</si>
  <si>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</si>
  <si>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</si>
  <si>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</si>
  <si>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</si>
  <si>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</si>
  <si>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</si>
  <si>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</si>
  <si>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</si>
  <si>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</si>
  <si>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</si>
  <si>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</si>
  <si>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</si>
  <si>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</si>
  <si>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</si>
  <si>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</si>
  <si>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</si>
  <si>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</si>
  <si>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</si>
  <si>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</si>
  <si>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</si>
  <si>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</si>
  <si>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</si>
  <si>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</si>
  <si>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</si>
  <si>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</si>
  <si>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</si>
  <si>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</si>
  <si>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</si>
  <si>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</si>
  <si>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</si>
  <si>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</si>
  <si>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</si>
  <si>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</si>
  <si>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</si>
  <si>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</si>
  <si>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</si>
  <si>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</si>
  <si>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</si>
  <si>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</si>
  <si>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</si>
  <si>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</si>
  <si>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</si>
  <si>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</si>
  <si>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</si>
  <si>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</si>
  <si>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</si>
  <si>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</si>
  <si>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</si>
  <si>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</si>
  <si>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</si>
  <si>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</si>
  <si>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</si>
  <si>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</si>
  <si>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</si>
  <si>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</si>
  <si>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</si>
  <si>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</si>
  <si>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</si>
  <si>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</si>
  <si>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</si>
  <si>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</si>
  <si>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</si>
  <si>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</si>
  <si>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</si>
  <si>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</si>
  <si>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</si>
  <si>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</si>
  <si>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</si>
  <si>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</si>
  <si>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</si>
  <si>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</si>
  <si>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</si>
  <si>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</si>
  <si>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</si>
  <si>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</si>
  <si>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</si>
  <si>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</si>
  <si>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</si>
  <si>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</si>
  <si>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</si>
  <si>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</si>
  <si>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</si>
  <si>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</si>
  <si>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</si>
  <si>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</si>
  <si>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</si>
  <si>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</si>
  <si>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</si>
  <si>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</si>
  <si>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</si>
  <si>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</si>
  <si>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</si>
  <si>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</si>
  <si>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</si>
  <si>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</si>
  <si>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</si>
  <si>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</si>
  <si>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</si>
  <si>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</si>
  <si>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</si>
  <si>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</si>
  <si>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</si>
  <si>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</si>
  <si>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</si>
  <si>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</si>
  <si>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</si>
  <si>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73001333300320230032300</t>
  </si>
  <si>
    <t>Juzgado Tercero Administrativo del Circuito de Ibagué, Tolima</t>
  </si>
  <si>
    <t>UNIVERSIDAD DEL TOLIMA -COSEQUIN LTDA-SEGUROS DEL ESTADO S.A -COMPAÑÍA DE SEGUROS SURA S.A -COMPAÑÍA DE SEGUROS ALLIANZ S.A</t>
  </si>
  <si>
    <t>JAVIER RICARDO PIRA RODRIGUEZ, (Hijo de la víctima), ANAYIBE RODRIGUEZ GUTIERREZ, (Madre de los hijos de la víctima), RHONAL STICK PIRA RODRIGUEZ, (Hijo de la víctima, nacimiento el 9 de febrero de 2009)</t>
  </si>
  <si>
    <t>JAIDER PIRA JARA</t>
  </si>
  <si>
    <t>10 DE ABRIL DE 2023</t>
  </si>
  <si>
    <t>6 DE JULIO DE 2023</t>
  </si>
  <si>
    <t xml:space="preserve">RESPONSABILIDAD CIVIL EXTRACONTRACTUAL </t>
  </si>
  <si>
    <t>1.El señor Jaider Pira Jara falleció el 11 de junio de 2021 debido a heridas recibidas con arma cortopunzante y de fuego el 28 de abril de 2021, aproximadamente a las 19:40, en las instalaciones de la Universidad del Tolima, sede Chaparral, el funcionario fue atacadopor los presuntos delincuentes, quienes huyeron por una zona boscosa que hay en el lugar.
2.En el momento del incidente, el señor Pira Jara cumplía sus funciones como guarda de seguridad, representando a la empresa Cosequin Ltda., su empleador. La relación laboral entre el señor Pira Jara y Cosequin Ltda. se regía por un contrato laboral a término fijo, desde el 1 de marzo de 2021 hasta el 30 de julio de 2021, con el objetivo principal de prestar servicios de vigilancia y seguridad a la Universidad del Tolima. Este servicio de vigilancia se derivaba del Contrato de Prestación de Servicios No 58 – 2021, suscrito entre la Universidad del Tolima y Cosequin Ltda. el 26 de febrero de 2021.
3.Según documentos de la ARL AXA Colpatria, el señor Pira Jara fue atacado cerca de las instalaciones de la universidad, sufriendo heridas que comprometieron la región maxilar interior y el pómulo izquierdo. Fue trasladado al Hospital Federico Lleras de Ibagué, donde finalmente falleció. La causa de muerte, según la necropsia, fue determinada como homicidio, causada por herida por proyectil de arma de fuego de carga múltiple y heridas por arma cortocontundente.</t>
  </si>
  <si>
    <t>Daño en la vida en relaciòn</t>
  </si>
  <si>
    <t>UNIVERSIDAD DEL TOLIMA</t>
  </si>
  <si>
    <t>890.700.640-7</t>
  </si>
  <si>
    <t>4 DE MARZO DE 2024</t>
  </si>
  <si>
    <t>1 DEMARZO DE 2024</t>
  </si>
  <si>
    <t>23 DE ABRIL DE 2024</t>
  </si>
  <si>
    <r>
      <rPr>
        <b/>
        <sz val="11"/>
        <color theme="1"/>
        <rFont val="Calibri"/>
        <family val="2"/>
        <scheme val="minor"/>
      </rPr>
      <t xml:space="preserve">SINIESTRO </t>
    </r>
    <r>
      <rPr>
        <sz val="11"/>
        <color theme="1"/>
        <rFont val="Calibri"/>
        <family val="2"/>
        <scheme val="minor"/>
      </rPr>
      <t xml:space="preserve">124312973 </t>
    </r>
    <r>
      <rPr>
        <b/>
        <sz val="11"/>
        <color theme="1"/>
        <rFont val="Calibri"/>
        <family val="2"/>
        <scheme val="minor"/>
      </rPr>
      <t>- APLICATIVO - LEGIS</t>
    </r>
    <r>
      <rPr>
        <sz val="11"/>
        <color theme="1"/>
        <rFont val="Calibri"/>
        <family val="2"/>
        <scheme val="minor"/>
      </rPr>
      <t xml:space="preserve"> APJ32288</t>
    </r>
  </si>
  <si>
    <t>11 DE JUNIO DE 2021 - Fallecimiento de la vìtima(28 DE ABRIL DE 2021- fecha de ocurrido el ataque sufrido por la víctima en los predios de la Universidad del Tolima Sede Chaparral).</t>
  </si>
  <si>
    <t>Predios, Labores y Operaciones</t>
  </si>
  <si>
    <t>$500.000.000 (Porcentaje asumido por Allianz Seguros S.A. - 50%).</t>
  </si>
  <si>
    <t>5% Valor de la pérdida - Mínimo 0.50 SMLMV</t>
  </si>
  <si>
    <t xml:space="preserve">Desde el 10/05/2020 hasta el 06/03/2021 (Prorrogada hasta el 19/07/2021) </t>
  </si>
  <si>
    <t>Seguros Generales SURAMERICANA S.A.</t>
  </si>
  <si>
    <t>ALLIANZ Seguros S.A.</t>
  </si>
  <si>
    <t>50% - Póliza 697386</t>
  </si>
  <si>
    <t>Póliza 22687554 / 0 (Número interno Allianz Seguros S.A.)</t>
  </si>
  <si>
    <t>50% - Póliza 22687554 / 0</t>
  </si>
  <si>
    <t>N/A</t>
  </si>
  <si>
    <t>X</t>
  </si>
  <si>
    <t>X - Porcentaje asumido por Allianz Seguros 50%</t>
  </si>
  <si>
    <t xml:space="preserve">• Disminución de la suma asegurada por pago de indemnizaciones con cargo a la PÓLIZA DE RC No. 22687554 /0
</t>
  </si>
  <si>
    <t xml:space="preserve">X </t>
  </si>
  <si>
    <t>X - Hecho de un tercero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</si>
</sst>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64" fontId="0" fillId="0" borderId="1" xfId="0" applyNumberFormat="1" applyBorder="1" applyAlignment="1">
      <alignment horizontal="left" vertical="top"/>
    </xf>
    <xf numFmtId="0" fontId="0" fillId="0" borderId="1" xfId="0" applyBorder="1" applyAlignment="1">
      <alignment horizontal="left" vertical="center"/>
    </xf>
    <xf numFmtId="0" fontId="0" fillId="0" borderId="1" xfId="0" applyBorder="1" applyAlignment="1">
      <alignment vertical="center"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110" zoomScaleNormal="11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40</v>
      </c>
      <c r="B1" s="39"/>
      <c r="C1" s="39"/>
    </row>
    <row r="2" spans="1:3" x14ac:dyDescent="0.25">
      <c r="A2" s="5" t="s">
        <v>11</v>
      </c>
      <c r="B2" s="40" t="s">
        <v>135</v>
      </c>
      <c r="C2" s="41"/>
    </row>
    <row r="3" spans="1:3" x14ac:dyDescent="0.25">
      <c r="A3" s="5" t="s">
        <v>0</v>
      </c>
      <c r="B3" s="42" t="s">
        <v>136</v>
      </c>
      <c r="C3" s="43"/>
    </row>
    <row r="4" spans="1:3" x14ac:dyDescent="0.25">
      <c r="A4" s="5" t="s">
        <v>108</v>
      </c>
      <c r="B4" s="42" t="s">
        <v>137</v>
      </c>
      <c r="C4" s="43"/>
    </row>
    <row r="5" spans="1:3" ht="39.75" customHeight="1" x14ac:dyDescent="0.25">
      <c r="A5" s="5" t="s">
        <v>1</v>
      </c>
      <c r="B5" s="42" t="s">
        <v>138</v>
      </c>
      <c r="C5" s="43"/>
    </row>
    <row r="6" spans="1:3" x14ac:dyDescent="0.25">
      <c r="A6" s="5" t="s">
        <v>109</v>
      </c>
      <c r="B6" s="35" t="s">
        <v>110</v>
      </c>
      <c r="C6" s="35"/>
    </row>
    <row r="7" spans="1:3" x14ac:dyDescent="0.25">
      <c r="A7" s="5" t="s">
        <v>2</v>
      </c>
      <c r="B7" s="35" t="s">
        <v>139</v>
      </c>
      <c r="C7" s="35"/>
    </row>
    <row r="8" spans="1:3" ht="35.25" customHeight="1" x14ac:dyDescent="0.25">
      <c r="A8" s="5" t="s">
        <v>3</v>
      </c>
      <c r="B8" s="35" t="s">
        <v>151</v>
      </c>
      <c r="C8" s="35"/>
    </row>
    <row r="9" spans="1:3" x14ac:dyDescent="0.25">
      <c r="A9" s="5" t="s">
        <v>4</v>
      </c>
      <c r="B9" s="36" t="s">
        <v>140</v>
      </c>
      <c r="C9" s="36"/>
    </row>
    <row r="10" spans="1:3" x14ac:dyDescent="0.25">
      <c r="A10" s="5" t="s">
        <v>5</v>
      </c>
      <c r="B10" s="36" t="s">
        <v>141</v>
      </c>
      <c r="C10" s="36"/>
    </row>
    <row r="11" spans="1:3" ht="23.25" customHeight="1" x14ac:dyDescent="0.25">
      <c r="A11" s="5" t="s">
        <v>27</v>
      </c>
      <c r="B11" s="37" t="s">
        <v>142</v>
      </c>
      <c r="C11" s="38"/>
    </row>
    <row r="12" spans="1:3" x14ac:dyDescent="0.25">
      <c r="A12" s="45" t="s">
        <v>119</v>
      </c>
      <c r="B12" s="36" t="s">
        <v>143</v>
      </c>
      <c r="C12" s="35"/>
    </row>
    <row r="13" spans="1:3" ht="30" customHeight="1" x14ac:dyDescent="0.25">
      <c r="A13" s="45"/>
      <c r="B13" s="35"/>
      <c r="C13" s="35"/>
    </row>
    <row r="14" spans="1:3" ht="73.5" customHeight="1" x14ac:dyDescent="0.25">
      <c r="A14" s="45"/>
      <c r="B14" s="35"/>
      <c r="C14" s="35"/>
    </row>
    <row r="15" spans="1:3" ht="30" x14ac:dyDescent="0.25">
      <c r="A15" s="5" t="s">
        <v>45</v>
      </c>
      <c r="B15" s="48">
        <f>SUM(C17,C18,C20,C21,C23)</f>
        <v>1363600000</v>
      </c>
      <c r="C15" s="49"/>
    </row>
    <row r="16" spans="1:3" ht="33.75" customHeight="1" x14ac:dyDescent="0.25">
      <c r="A16" s="50" t="s">
        <v>46</v>
      </c>
      <c r="B16" s="51" t="s">
        <v>47</v>
      </c>
      <c r="C16" s="51"/>
    </row>
    <row r="17" spans="1:3" ht="33.75" customHeight="1" x14ac:dyDescent="0.25">
      <c r="A17" s="50"/>
      <c r="B17" s="9" t="s">
        <v>48</v>
      </c>
      <c r="C17" s="6">
        <v>705600000</v>
      </c>
    </row>
    <row r="18" spans="1:3" ht="33.75" customHeight="1" x14ac:dyDescent="0.25">
      <c r="A18" s="50"/>
      <c r="B18" s="9" t="s">
        <v>49</v>
      </c>
      <c r="C18" s="6">
        <v>60000000</v>
      </c>
    </row>
    <row r="19" spans="1:3" x14ac:dyDescent="0.25">
      <c r="A19" s="50"/>
      <c r="B19" s="52" t="s">
        <v>50</v>
      </c>
      <c r="C19" s="53"/>
    </row>
    <row r="20" spans="1:3" x14ac:dyDescent="0.25">
      <c r="A20" s="50"/>
      <c r="B20" s="9" t="s">
        <v>111</v>
      </c>
      <c r="C20" s="6">
        <v>299000000</v>
      </c>
    </row>
    <row r="21" spans="1:3" x14ac:dyDescent="0.25">
      <c r="A21" s="50"/>
      <c r="B21" s="9" t="s">
        <v>144</v>
      </c>
      <c r="C21" s="6">
        <v>299000000</v>
      </c>
    </row>
    <row r="22" spans="1:3" x14ac:dyDescent="0.25">
      <c r="A22" s="50"/>
      <c r="B22" s="52" t="s">
        <v>107</v>
      </c>
      <c r="C22" s="53"/>
    </row>
    <row r="23" spans="1:3" x14ac:dyDescent="0.25">
      <c r="A23" s="50"/>
      <c r="B23" s="9"/>
      <c r="C23" s="13"/>
    </row>
    <row r="24" spans="1:3" x14ac:dyDescent="0.25">
      <c r="A24" s="5" t="s">
        <v>6</v>
      </c>
      <c r="B24" s="35" t="s">
        <v>145</v>
      </c>
      <c r="C24" s="35"/>
    </row>
    <row r="25" spans="1:3" x14ac:dyDescent="0.25">
      <c r="A25" s="5" t="s">
        <v>7</v>
      </c>
      <c r="B25" s="35" t="s">
        <v>146</v>
      </c>
      <c r="C25" s="35"/>
    </row>
    <row r="26" spans="1:3" x14ac:dyDescent="0.25">
      <c r="A26" s="5" t="s">
        <v>8</v>
      </c>
      <c r="B26" s="35">
        <v>697386</v>
      </c>
      <c r="C26" s="35"/>
    </row>
    <row r="27" spans="1:3" x14ac:dyDescent="0.25">
      <c r="A27" s="5" t="s">
        <v>41</v>
      </c>
      <c r="B27" s="55" t="s">
        <v>147</v>
      </c>
      <c r="C27" s="56"/>
    </row>
    <row r="28" spans="1:3" x14ac:dyDescent="0.25">
      <c r="A28" s="5" t="s">
        <v>9</v>
      </c>
      <c r="B28" s="44" t="s">
        <v>148</v>
      </c>
      <c r="C28" s="44"/>
    </row>
    <row r="29" spans="1:3" x14ac:dyDescent="0.25">
      <c r="A29" s="5" t="s">
        <v>10</v>
      </c>
      <c r="B29" s="35" t="s">
        <v>149</v>
      </c>
      <c r="C29" s="35"/>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80" zoomScaleNormal="80" workbookViewId="0">
      <selection sqref="A1:C1"/>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39</v>
      </c>
      <c r="B1" s="54"/>
      <c r="C1" s="54"/>
    </row>
    <row r="2" spans="1:3" x14ac:dyDescent="0.25">
      <c r="A2" s="32" t="s">
        <v>25</v>
      </c>
      <c r="B2" s="55" t="s">
        <v>150</v>
      </c>
      <c r="C2" s="56"/>
    </row>
    <row r="3" spans="1:3" x14ac:dyDescent="0.25">
      <c r="A3" s="5" t="s">
        <v>11</v>
      </c>
      <c r="B3" s="35" t="str">
        <f>'GENERALES NOTA 322'!B2:C2</f>
        <v>73001333300320230032300</v>
      </c>
      <c r="C3" s="35"/>
    </row>
    <row r="4" spans="1:3" x14ac:dyDescent="0.25">
      <c r="A4" s="5" t="s">
        <v>0</v>
      </c>
      <c r="B4" s="35" t="str">
        <f>'GENERALES NOTA 322'!B3:C3</f>
        <v>Juzgado Tercero Administrativo del Circuito de Ibagué, Tolima</v>
      </c>
      <c r="C4" s="35"/>
    </row>
    <row r="5" spans="1:3" x14ac:dyDescent="0.25">
      <c r="A5" s="5" t="s">
        <v>108</v>
      </c>
      <c r="B5" s="35" t="str">
        <f>'GENERALES NOTA 322'!B4:C4</f>
        <v>UNIVERSIDAD DEL TOLIMA -COSEQUIN LTDA-SEGUROS DEL ESTADO S.A -COMPAÑÍA DE SEGUROS SURA S.A -COMPAÑÍA DE SEGUROS ALLIANZ S.A</v>
      </c>
      <c r="C5" s="35"/>
    </row>
    <row r="6" spans="1:3" x14ac:dyDescent="0.25">
      <c r="A6" s="5" t="s">
        <v>1</v>
      </c>
      <c r="B6" s="35" t="str">
        <f>'GENERALES NOTA 322'!B5:C5</f>
        <v>JAVIER RICARDO PIRA RODRIGUEZ, (Hijo de la víctima), ANAYIBE RODRIGUEZ GUTIERREZ, (Madre de los hijos de la víctima), RHONAL STICK PIRA RODRIGUEZ, (Hijo de la víctima, nacimiento el 9 de febrero de 2009)</v>
      </c>
      <c r="C6" s="35"/>
    </row>
    <row r="7" spans="1:3" x14ac:dyDescent="0.25">
      <c r="A7" s="5" t="s">
        <v>109</v>
      </c>
      <c r="B7" s="35" t="str">
        <f>'GENERALES NOTA 322'!B6:C6</f>
        <v>DEMANDA DIRECTA</v>
      </c>
      <c r="C7" s="35"/>
    </row>
    <row r="8" spans="1:3" x14ac:dyDescent="0.25">
      <c r="A8" s="32" t="s">
        <v>26</v>
      </c>
      <c r="B8" s="35" t="s">
        <v>159</v>
      </c>
      <c r="C8" s="35"/>
    </row>
    <row r="9" spans="1:3" x14ac:dyDescent="0.25">
      <c r="A9" s="32" t="s">
        <v>27</v>
      </c>
      <c r="B9" s="35" t="s">
        <v>152</v>
      </c>
      <c r="C9" s="35"/>
    </row>
    <row r="10" spans="1:3" x14ac:dyDescent="0.25">
      <c r="A10" s="32" t="s">
        <v>76</v>
      </c>
      <c r="B10" s="89">
        <v>1000000000</v>
      </c>
      <c r="C10" s="30" t="s">
        <v>153</v>
      </c>
    </row>
    <row r="11" spans="1:3" x14ac:dyDescent="0.25">
      <c r="A11" s="32" t="s">
        <v>115</v>
      </c>
      <c r="B11" s="55" t="s">
        <v>154</v>
      </c>
      <c r="C11" s="56"/>
    </row>
    <row r="12" spans="1:3" x14ac:dyDescent="0.25">
      <c r="A12" s="32" t="s">
        <v>59</v>
      </c>
      <c r="B12" s="42" t="s">
        <v>67</v>
      </c>
      <c r="C12" s="43"/>
    </row>
    <row r="13" spans="1:3" x14ac:dyDescent="0.25">
      <c r="A13" s="32" t="s">
        <v>28</v>
      </c>
      <c r="B13" s="35" t="s">
        <v>155</v>
      </c>
      <c r="C13" s="35"/>
    </row>
    <row r="14" spans="1:3" x14ac:dyDescent="0.25">
      <c r="A14" s="32" t="s">
        <v>29</v>
      </c>
      <c r="B14" s="35" t="s">
        <v>32</v>
      </c>
      <c r="C14" s="35"/>
    </row>
    <row r="15" spans="1:3" x14ac:dyDescent="0.25">
      <c r="A15" s="32" t="s">
        <v>30</v>
      </c>
      <c r="B15" s="35" t="s">
        <v>32</v>
      </c>
      <c r="C15" s="35"/>
    </row>
    <row r="16" spans="1:3" x14ac:dyDescent="0.25">
      <c r="A16" s="57" t="s">
        <v>31</v>
      </c>
      <c r="B16" s="35" t="s">
        <v>72</v>
      </c>
      <c r="C16" s="35"/>
    </row>
    <row r="17" spans="1:3" x14ac:dyDescent="0.25">
      <c r="A17" s="58"/>
      <c r="B17" s="34" t="s">
        <v>38</v>
      </c>
      <c r="C17" s="34" t="s">
        <v>15</v>
      </c>
    </row>
    <row r="18" spans="1:3" ht="30" x14ac:dyDescent="0.25">
      <c r="A18" s="58"/>
      <c r="B18" s="9" t="s">
        <v>156</v>
      </c>
      <c r="C18" s="90" t="s">
        <v>158</v>
      </c>
    </row>
    <row r="19" spans="1:3" x14ac:dyDescent="0.25">
      <c r="A19" s="58"/>
      <c r="B19" s="9" t="s">
        <v>157</v>
      </c>
      <c r="C19" s="90" t="s">
        <v>160</v>
      </c>
    </row>
    <row r="20" spans="1:3" x14ac:dyDescent="0.25">
      <c r="A20" s="58"/>
      <c r="B20" s="9"/>
      <c r="C20" s="9"/>
    </row>
    <row r="21" spans="1:3" x14ac:dyDescent="0.25">
      <c r="A21" s="32" t="s">
        <v>24</v>
      </c>
      <c r="B21" s="35" t="s">
        <v>33</v>
      </c>
      <c r="C21" s="35"/>
    </row>
    <row r="22" spans="1:3" x14ac:dyDescent="0.25">
      <c r="A22" s="32" t="s">
        <v>60</v>
      </c>
      <c r="B22" s="42"/>
      <c r="C22" s="43"/>
    </row>
    <row r="23" spans="1:3" x14ac:dyDescent="0.25">
      <c r="A23" s="32" t="s">
        <v>16</v>
      </c>
      <c r="B23" s="35" t="s">
        <v>19</v>
      </c>
      <c r="C23" s="35"/>
    </row>
    <row r="24" spans="1:3" x14ac:dyDescent="0.25">
      <c r="A24" s="32" t="s">
        <v>74</v>
      </c>
      <c r="B24" s="35" t="s">
        <v>33</v>
      </c>
      <c r="C24" s="35"/>
    </row>
    <row r="25" spans="1:3" x14ac:dyDescent="0.25">
      <c r="A25" s="32" t="s">
        <v>37</v>
      </c>
      <c r="B25" s="35" t="s">
        <v>161</v>
      </c>
      <c r="C25" s="35"/>
    </row>
    <row r="26" spans="1:3" x14ac:dyDescent="0.25">
      <c r="A26" s="33" t="s">
        <v>75</v>
      </c>
      <c r="B26" s="35" t="s">
        <v>33</v>
      </c>
      <c r="C26" s="35"/>
    </row>
    <row r="27" spans="1:3" x14ac:dyDescent="0.25">
      <c r="A27" s="59" t="s">
        <v>63</v>
      </c>
      <c r="B27" s="59"/>
      <c r="C27" s="59"/>
    </row>
    <row r="28" spans="1:3" ht="33.75" customHeight="1" x14ac:dyDescent="0.25">
      <c r="A28" s="62" t="s">
        <v>36</v>
      </c>
      <c r="B28" s="63"/>
      <c r="C28" s="91" t="s">
        <v>162</v>
      </c>
    </row>
    <row r="29" spans="1:3" ht="30" customHeight="1" x14ac:dyDescent="0.25">
      <c r="A29" s="62" t="s">
        <v>35</v>
      </c>
      <c r="B29" s="63"/>
      <c r="C29" s="28" t="s">
        <v>163</v>
      </c>
    </row>
    <row r="30" spans="1:3" ht="29.25" customHeight="1" x14ac:dyDescent="0.25">
      <c r="A30" s="62" t="s">
        <v>164</v>
      </c>
      <c r="B30" s="63"/>
      <c r="C30" s="29" t="s">
        <v>162</v>
      </c>
    </row>
    <row r="31" spans="1:3" ht="14.45" customHeight="1" x14ac:dyDescent="0.25">
      <c r="A31" s="62" t="s">
        <v>13</v>
      </c>
      <c r="B31" s="63"/>
      <c r="C31" s="28" t="s">
        <v>161</v>
      </c>
    </row>
    <row r="32" spans="1:3" x14ac:dyDescent="0.25">
      <c r="A32" s="62" t="s">
        <v>14</v>
      </c>
      <c r="B32" s="63"/>
      <c r="C32" s="28" t="s">
        <v>163</v>
      </c>
    </row>
    <row r="33" spans="1:3" ht="36.75" customHeight="1" x14ac:dyDescent="0.25">
      <c r="A33" s="62" t="s">
        <v>34</v>
      </c>
      <c r="B33" s="63"/>
      <c r="C33" s="28" t="s">
        <v>165</v>
      </c>
    </row>
    <row r="34" spans="1:3" ht="14.45" customHeight="1" x14ac:dyDescent="0.25">
      <c r="A34" s="62" t="s">
        <v>93</v>
      </c>
      <c r="B34" s="63"/>
      <c r="C34" s="30"/>
    </row>
    <row r="35" spans="1:3" x14ac:dyDescent="0.25">
      <c r="A35" s="60" t="s">
        <v>105</v>
      </c>
      <c r="B35" s="61"/>
      <c r="C35" s="31"/>
    </row>
    <row r="36" spans="1:3" x14ac:dyDescent="0.25">
      <c r="A36" s="65" t="s">
        <v>87</v>
      </c>
      <c r="B36" s="65"/>
      <c r="C36" s="65"/>
    </row>
    <row r="37" spans="1:3" x14ac:dyDescent="0.25">
      <c r="A37" s="64" t="s">
        <v>88</v>
      </c>
      <c r="B37" s="64"/>
      <c r="C37" s="9" t="s">
        <v>161</v>
      </c>
    </row>
    <row r="38" spans="1:3" x14ac:dyDescent="0.25">
      <c r="A38" s="64" t="s">
        <v>89</v>
      </c>
      <c r="B38" s="64"/>
      <c r="C38" s="9" t="s">
        <v>161</v>
      </c>
    </row>
    <row r="39" spans="1:3" x14ac:dyDescent="0.25">
      <c r="A39" s="64" t="s">
        <v>90</v>
      </c>
      <c r="B39" s="64"/>
      <c r="C39" s="9" t="s">
        <v>161</v>
      </c>
    </row>
    <row r="40" spans="1:3" x14ac:dyDescent="0.25">
      <c r="A40" s="64" t="s">
        <v>91</v>
      </c>
      <c r="B40" s="64"/>
      <c r="C40" s="9" t="s">
        <v>161</v>
      </c>
    </row>
    <row r="41" spans="1:3" x14ac:dyDescent="0.25">
      <c r="A41" s="64" t="s">
        <v>92</v>
      </c>
      <c r="B41" s="64"/>
      <c r="C41" s="9" t="s">
        <v>161</v>
      </c>
    </row>
    <row r="42" spans="1:3" x14ac:dyDescent="0.25">
      <c r="A42" s="64" t="s">
        <v>94</v>
      </c>
      <c r="B42" s="64"/>
      <c r="C42" s="9" t="s">
        <v>162</v>
      </c>
    </row>
    <row r="43" spans="1:3" x14ac:dyDescent="0.25">
      <c r="A43" s="64" t="s">
        <v>95</v>
      </c>
      <c r="B43" s="64"/>
      <c r="C43" s="9" t="s">
        <v>162</v>
      </c>
    </row>
    <row r="44" spans="1:3" x14ac:dyDescent="0.25">
      <c r="A44" s="64" t="s">
        <v>96</v>
      </c>
      <c r="B44" s="64"/>
      <c r="C44" s="9" t="s">
        <v>161</v>
      </c>
    </row>
    <row r="45" spans="1:3" x14ac:dyDescent="0.25">
      <c r="A45" s="64" t="s">
        <v>97</v>
      </c>
      <c r="B45" s="64"/>
      <c r="C45" s="9" t="s">
        <v>161</v>
      </c>
    </row>
    <row r="46" spans="1:3" x14ac:dyDescent="0.25">
      <c r="A46" s="64" t="s">
        <v>98</v>
      </c>
      <c r="B46" s="64"/>
      <c r="C46" s="9" t="s">
        <v>161</v>
      </c>
    </row>
    <row r="47" spans="1:3" x14ac:dyDescent="0.25">
      <c r="A47" s="64" t="s">
        <v>99</v>
      </c>
      <c r="B47" s="64"/>
      <c r="C47" s="9" t="s">
        <v>161</v>
      </c>
    </row>
    <row r="48" spans="1:3" x14ac:dyDescent="0.25">
      <c r="A48" s="64" t="s">
        <v>100</v>
      </c>
      <c r="B48" s="64"/>
      <c r="C48" s="9" t="s">
        <v>161</v>
      </c>
    </row>
    <row r="49" spans="1:3" x14ac:dyDescent="0.25">
      <c r="A49" s="64" t="s">
        <v>101</v>
      </c>
      <c r="B49" s="64"/>
      <c r="C49" s="9" t="s">
        <v>166</v>
      </c>
    </row>
    <row r="50" spans="1:3" x14ac:dyDescent="0.25">
      <c r="A50" s="64" t="s">
        <v>102</v>
      </c>
      <c r="B50" s="64"/>
      <c r="C50" s="9" t="s">
        <v>161</v>
      </c>
    </row>
    <row r="51" spans="1:3" x14ac:dyDescent="0.25">
      <c r="A51" s="64" t="s">
        <v>103</v>
      </c>
      <c r="B51" s="64"/>
      <c r="C51" s="9" t="s">
        <v>161</v>
      </c>
    </row>
    <row r="52" spans="1:3" x14ac:dyDescent="0.25">
      <c r="A52" s="64" t="s">
        <v>104</v>
      </c>
      <c r="B52" s="64"/>
      <c r="C52" s="9"/>
    </row>
    <row r="53" spans="1:3" x14ac:dyDescent="0.25">
      <c r="A53" s="66"/>
      <c r="B53" s="66"/>
      <c r="C53" s="9"/>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4"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42</v>
      </c>
      <c r="B1" s="54"/>
      <c r="C1" s="54"/>
    </row>
    <row r="2" spans="1:6" x14ac:dyDescent="0.25">
      <c r="A2" s="17" t="s">
        <v>25</v>
      </c>
      <c r="B2" s="83" t="str">
        <f>'[2]AUTOS NOTA 321'!B2:C2</f>
        <v xml:space="preserve">SINIESTRO   LEGIS </v>
      </c>
      <c r="C2" s="84"/>
    </row>
    <row r="3" spans="1:6" x14ac:dyDescent="0.25">
      <c r="A3" s="18" t="s">
        <v>11</v>
      </c>
      <c r="B3" s="85" t="str">
        <f>'GENERALES NOTA 322'!B2:C2</f>
        <v>73001333300320230032300</v>
      </c>
      <c r="C3" s="85"/>
    </row>
    <row r="4" spans="1:6" x14ac:dyDescent="0.25">
      <c r="A4" s="18" t="s">
        <v>0</v>
      </c>
      <c r="B4" s="85" t="str">
        <f>'GENERALES NOTA 322'!B3:C3</f>
        <v>Juzgado Tercero Administrativo del Circuito de Ibagué, Tolima</v>
      </c>
      <c r="C4" s="85"/>
    </row>
    <row r="5" spans="1:6" x14ac:dyDescent="0.25">
      <c r="A5" s="18" t="s">
        <v>108</v>
      </c>
      <c r="B5" s="85" t="str">
        <f>'GENERALES NOTA 322'!B4:C4</f>
        <v>UNIVERSIDAD DEL TOLIMA -COSEQUIN LTDA-SEGUROS DEL ESTADO S.A -COMPAÑÍA DE SEGUROS SURA S.A -COMPAÑÍA DE SEGUROS ALLIANZ S.A</v>
      </c>
      <c r="C5" s="85"/>
    </row>
    <row r="6" spans="1:6" ht="14.45" customHeight="1" x14ac:dyDescent="0.25">
      <c r="A6" s="18" t="s">
        <v>1</v>
      </c>
      <c r="B6" s="85" t="str">
        <f>'GENERALES NOTA 322'!B5:C5</f>
        <v>JAVIER RICARDO PIRA RODRIGUEZ, (Hijo de la víctima), ANAYIBE RODRIGUEZ GUTIERREZ, (Madre de los hijos de la víctima), RHONAL STICK PIRA RODRIGUEZ, (Hijo de la víctima, nacimiento el 9 de febrero de 2009)</v>
      </c>
      <c r="C6" s="85"/>
    </row>
    <row r="7" spans="1:6" x14ac:dyDescent="0.25">
      <c r="A7" s="18" t="s">
        <v>109</v>
      </c>
      <c r="B7" s="85" t="str">
        <f>'GENERALES NOTA 322'!B6:C6</f>
        <v>DEMANDA DIRECTA</v>
      </c>
      <c r="C7" s="85"/>
    </row>
    <row r="8" spans="1:6" ht="30" x14ac:dyDescent="0.25">
      <c r="A8" s="18" t="s">
        <v>45</v>
      </c>
      <c r="B8" s="79">
        <f>'GENERALES NOTA 322'!B15:C15</f>
        <v>1363600000</v>
      </c>
      <c r="C8" s="80"/>
    </row>
    <row r="9" spans="1:6" x14ac:dyDescent="0.25">
      <c r="A9" s="86" t="s">
        <v>46</v>
      </c>
      <c r="B9" s="70" t="s">
        <v>47</v>
      </c>
      <c r="C9" s="71"/>
    </row>
    <row r="10" spans="1:6" x14ac:dyDescent="0.25">
      <c r="A10" s="86"/>
      <c r="B10" s="19" t="s">
        <v>48</v>
      </c>
      <c r="C10" s="16">
        <f>'GENERALES NOTA 322'!C17</f>
        <v>705600000</v>
      </c>
    </row>
    <row r="11" spans="1:6" x14ac:dyDescent="0.25">
      <c r="A11" s="86"/>
      <c r="B11" s="19" t="s">
        <v>49</v>
      </c>
      <c r="C11" s="16">
        <f>'GENERALES NOTA 322'!C18</f>
        <v>60000000</v>
      </c>
    </row>
    <row r="12" spans="1:6" x14ac:dyDescent="0.25">
      <c r="A12" s="86"/>
      <c r="B12" s="70"/>
      <c r="C12" s="71"/>
    </row>
    <row r="13" spans="1:6" x14ac:dyDescent="0.25">
      <c r="A13" s="86"/>
      <c r="B13" s="19" t="s">
        <v>111</v>
      </c>
      <c r="C13" s="21"/>
    </row>
    <row r="14" spans="1:6" x14ac:dyDescent="0.25">
      <c r="A14" s="86"/>
      <c r="B14" s="19" t="s">
        <v>112</v>
      </c>
      <c r="C14" s="21"/>
      <c r="E14" t="s">
        <v>58</v>
      </c>
      <c r="F14" s="14">
        <v>0.7</v>
      </c>
    </row>
    <row r="15" spans="1:6" x14ac:dyDescent="0.25">
      <c r="A15" s="20" t="s">
        <v>43</v>
      </c>
      <c r="B15" s="83" t="s">
        <v>127</v>
      </c>
      <c r="C15" s="84"/>
    </row>
    <row r="16" spans="1:6" ht="15" customHeight="1" x14ac:dyDescent="0.25">
      <c r="A16" s="18" t="s">
        <v>44</v>
      </c>
      <c r="B16" s="81"/>
      <c r="C16" s="82"/>
    </row>
    <row r="17" spans="1:3" ht="28.5" customHeight="1" x14ac:dyDescent="0.25">
      <c r="A17" s="11" t="s">
        <v>51</v>
      </c>
      <c r="B17" s="72">
        <f>((C19+C20+C22+C23)-C26)*C25*C27</f>
        <v>100000000</v>
      </c>
      <c r="C17" s="72"/>
    </row>
    <row r="18" spans="1:3" x14ac:dyDescent="0.25">
      <c r="A18" s="20" t="s">
        <v>52</v>
      </c>
      <c r="B18" s="73" t="s">
        <v>47</v>
      </c>
      <c r="C18" s="74"/>
    </row>
    <row r="19" spans="1:3" x14ac:dyDescent="0.25">
      <c r="A19" s="68"/>
      <c r="B19" s="19" t="s">
        <v>48</v>
      </c>
      <c r="C19" s="16">
        <v>100000000</v>
      </c>
    </row>
    <row r="20" spans="1:3" x14ac:dyDescent="0.25">
      <c r="A20" s="69"/>
      <c r="B20" s="19" t="s">
        <v>49</v>
      </c>
      <c r="C20" s="16">
        <v>0</v>
      </c>
    </row>
    <row r="21" spans="1:3" x14ac:dyDescent="0.25">
      <c r="A21" s="69"/>
      <c r="B21" s="70" t="s">
        <v>50</v>
      </c>
      <c r="C21" s="71"/>
    </row>
    <row r="22" spans="1:3" x14ac:dyDescent="0.25">
      <c r="A22" s="69"/>
      <c r="B22" s="19" t="s">
        <v>111</v>
      </c>
      <c r="C22" s="16">
        <v>0</v>
      </c>
    </row>
    <row r="23" spans="1:3" ht="45" x14ac:dyDescent="0.25">
      <c r="A23" s="69"/>
      <c r="B23" s="19" t="s">
        <v>113</v>
      </c>
      <c r="C23" s="16">
        <v>0</v>
      </c>
    </row>
    <row r="24" spans="1:3" x14ac:dyDescent="0.25">
      <c r="A24" s="69"/>
      <c r="B24" s="70" t="s">
        <v>114</v>
      </c>
      <c r="C24" s="71"/>
    </row>
    <row r="25" spans="1:3" x14ac:dyDescent="0.25">
      <c r="A25" s="22"/>
      <c r="B25" s="19" t="s">
        <v>126</v>
      </c>
      <c r="C25" s="23">
        <v>1</v>
      </c>
    </row>
    <row r="26" spans="1:3" x14ac:dyDescent="0.25">
      <c r="A26" s="24"/>
      <c r="B26" s="19" t="s">
        <v>115</v>
      </c>
      <c r="C26" s="25">
        <v>0</v>
      </c>
    </row>
    <row r="27" spans="1:3" x14ac:dyDescent="0.25">
      <c r="A27" s="24"/>
      <c r="B27" s="19" t="s">
        <v>134</v>
      </c>
      <c r="C27" s="23">
        <v>1</v>
      </c>
    </row>
    <row r="28" spans="1:3" x14ac:dyDescent="0.25">
      <c r="A28" s="15" t="s">
        <v>106</v>
      </c>
      <c r="B28" s="72">
        <f>IFERROR(B17*(VLOOKUP(B15,Hoja2!$G$1:$H$6,2,0)),16666)</f>
        <v>70000000</v>
      </c>
      <c r="C28" s="72"/>
    </row>
    <row r="29" spans="1:3" ht="30" x14ac:dyDescent="0.25">
      <c r="A29" s="18" t="s">
        <v>53</v>
      </c>
      <c r="B29" s="75"/>
      <c r="C29" s="76"/>
    </row>
    <row r="30" spans="1:3" ht="30" x14ac:dyDescent="0.25">
      <c r="A30" s="18" t="s">
        <v>54</v>
      </c>
      <c r="B30" s="77"/>
      <c r="C30" s="78"/>
    </row>
    <row r="31" spans="1:3" ht="18.75" x14ac:dyDescent="0.25">
      <c r="A31" s="26" t="s">
        <v>116</v>
      </c>
      <c r="B31" s="26"/>
      <c r="C31" s="26"/>
    </row>
    <row r="32" spans="1:3" x14ac:dyDescent="0.25">
      <c r="A32" s="27" t="s">
        <v>117</v>
      </c>
      <c r="B32" s="67"/>
      <c r="C32" s="67"/>
    </row>
    <row r="33" spans="1:3" x14ac:dyDescent="0.25">
      <c r="A33" s="27" t="s">
        <v>118</v>
      </c>
      <c r="B33" s="67"/>
      <c r="C33" s="67"/>
    </row>
    <row r="34" spans="1:3" x14ac:dyDescent="0.25">
      <c r="A34" s="24"/>
      <c r="B34" s="24"/>
      <c r="C34" s="24"/>
    </row>
    <row r="35" spans="1:3" x14ac:dyDescent="0.25">
      <c r="A35" s="24"/>
      <c r="B35" s="24"/>
      <c r="C35" s="24"/>
    </row>
    <row r="36" spans="1:3" x14ac:dyDescent="0.25">
      <c r="A36" s="24"/>
      <c r="B36" s="24"/>
      <c r="C36" s="24"/>
    </row>
    <row r="37" spans="1:3" x14ac:dyDescent="0.25">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11"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55</v>
      </c>
      <c r="B1" s="54"/>
      <c r="C1" s="54"/>
    </row>
    <row r="2" spans="1:3" ht="17.100000000000001" customHeight="1" x14ac:dyDescent="0.25">
      <c r="A2" s="10" t="s">
        <v>25</v>
      </c>
      <c r="B2" s="46" t="str">
        <f>'[2]AUTOS NOTA 321'!B2:C2</f>
        <v xml:space="preserve">SINIESTRO   LEGIS </v>
      </c>
      <c r="C2" s="47"/>
    </row>
    <row r="3" spans="1:3" ht="15.95" customHeight="1" x14ac:dyDescent="0.25">
      <c r="A3" s="5" t="s">
        <v>11</v>
      </c>
      <c r="B3" s="35" t="str">
        <f>'GENERALES NOTA 322'!B2:C2</f>
        <v>73001333300320230032300</v>
      </c>
      <c r="C3" s="35"/>
    </row>
    <row r="4" spans="1:3" x14ac:dyDescent="0.25">
      <c r="A4" s="5" t="s">
        <v>0</v>
      </c>
      <c r="B4" s="35" t="str">
        <f>'GENERALES NOTA 322'!B3:C3</f>
        <v>Juzgado Tercero Administrativo del Circuito de Ibagué, Tolima</v>
      </c>
      <c r="C4" s="35"/>
    </row>
    <row r="5" spans="1:3" ht="29.1" customHeight="1" x14ac:dyDescent="0.25">
      <c r="A5" s="5" t="s">
        <v>108</v>
      </c>
      <c r="B5" s="35" t="str">
        <f>'GENERALES NOTA 322'!B4:C4</f>
        <v>UNIVERSIDAD DEL TOLIMA -COSEQUIN LTDA-SEGUROS DEL ESTADO S.A -COMPAÑÍA DE SEGUROS SURA S.A -COMPAÑÍA DE SEGUROS ALLIANZ S.A</v>
      </c>
      <c r="C5" s="35"/>
    </row>
    <row r="6" spans="1:3" x14ac:dyDescent="0.25">
      <c r="A6" s="5" t="s">
        <v>1</v>
      </c>
      <c r="B6" s="35" t="str">
        <f>'GENERALES NOTA 322'!B5:C5</f>
        <v>JAVIER RICARDO PIRA RODRIGUEZ, (Hijo de la víctima), ANAYIBE RODRIGUEZ GUTIERREZ, (Madre de los hijos de la víctima), RHONAL STICK PIRA RODRIGUEZ, (Hijo de la víctima, nacimiento el 9 de febrero de 2009)</v>
      </c>
      <c r="C6" s="35"/>
    </row>
    <row r="7" spans="1:3" ht="43.5" customHeight="1" x14ac:dyDescent="0.25">
      <c r="A7" s="5" t="s">
        <v>109</v>
      </c>
      <c r="B7" s="35" t="str">
        <f>'GENERALES NOTA 322'!B6:C6</f>
        <v>DEMANDA DIRECTA</v>
      </c>
      <c r="C7" s="35"/>
    </row>
    <row r="8" spans="1:3" x14ac:dyDescent="0.25">
      <c r="A8" s="5" t="s">
        <v>120</v>
      </c>
      <c r="B8" s="35"/>
      <c r="C8" s="35"/>
    </row>
    <row r="9" spans="1:3" x14ac:dyDescent="0.25">
      <c r="A9" s="12" t="s">
        <v>52</v>
      </c>
      <c r="B9" s="87"/>
      <c r="C9" s="87"/>
    </row>
    <row r="10" spans="1:3" x14ac:dyDescent="0.25">
      <c r="A10" s="12" t="s">
        <v>121</v>
      </c>
      <c r="B10" s="35"/>
      <c r="C10" s="35"/>
    </row>
    <row r="11" spans="1:3" ht="30" x14ac:dyDescent="0.25">
      <c r="A11" s="12" t="s">
        <v>122</v>
      </c>
      <c r="B11" s="88"/>
      <c r="C11" s="66"/>
    </row>
    <row r="12" spans="1:3" ht="60" x14ac:dyDescent="0.25">
      <c r="A12" s="5" t="s">
        <v>64</v>
      </c>
      <c r="B12" s="35"/>
      <c r="C12" s="35"/>
    </row>
    <row r="13" spans="1:3" ht="60" x14ac:dyDescent="0.25">
      <c r="A13" s="5" t="s">
        <v>65</v>
      </c>
      <c r="B13" s="35"/>
      <c r="C13" s="35"/>
    </row>
    <row r="14" spans="1:3" x14ac:dyDescent="0.25">
      <c r="A14" s="5" t="s">
        <v>66</v>
      </c>
      <c r="B14" s="9"/>
      <c r="C14" s="9"/>
    </row>
    <row r="15" spans="1:3" x14ac:dyDescent="0.25">
      <c r="A15" s="12" t="s">
        <v>123</v>
      </c>
      <c r="B15" s="35"/>
      <c r="C15" s="35"/>
    </row>
    <row r="16" spans="1:3" x14ac:dyDescent="0.25">
      <c r="A16" s="9" t="s">
        <v>124</v>
      </c>
      <c r="B16" s="66"/>
      <c r="C16" s="6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125</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59</v>
      </c>
      <c r="B1" t="s">
        <v>32</v>
      </c>
      <c r="C1" s="8" t="s">
        <v>31</v>
      </c>
      <c r="D1" s="8" t="s">
        <v>60</v>
      </c>
      <c r="E1" s="3" t="s">
        <v>16</v>
      </c>
      <c r="F1" s="2" t="s">
        <v>58</v>
      </c>
      <c r="G1" s="2" t="s">
        <v>127</v>
      </c>
      <c r="H1" s="4">
        <v>0.7</v>
      </c>
      <c r="I1" t="s">
        <v>12</v>
      </c>
      <c r="J1" t="s">
        <v>81</v>
      </c>
      <c r="L1" t="s">
        <v>133</v>
      </c>
    </row>
    <row r="2" spans="1:12" x14ac:dyDescent="0.25">
      <c r="A2" t="s">
        <v>67</v>
      </c>
      <c r="B2" t="s">
        <v>33</v>
      </c>
      <c r="C2" t="s">
        <v>71</v>
      </c>
      <c r="D2" s="2" t="s">
        <v>61</v>
      </c>
      <c r="E2" s="1" t="s">
        <v>19</v>
      </c>
      <c r="F2" s="2" t="s">
        <v>56</v>
      </c>
      <c r="G2" s="2" t="s">
        <v>128</v>
      </c>
      <c r="H2" s="4">
        <v>0.25</v>
      </c>
      <c r="I2" t="s">
        <v>77</v>
      </c>
      <c r="J2" t="s">
        <v>82</v>
      </c>
      <c r="L2" t="s">
        <v>110</v>
      </c>
    </row>
    <row r="3" spans="1:12" x14ac:dyDescent="0.25">
      <c r="A3" t="s">
        <v>68</v>
      </c>
      <c r="C3" t="s">
        <v>72</v>
      </c>
      <c r="D3" s="2" t="s">
        <v>62</v>
      </c>
      <c r="E3" s="1" t="s">
        <v>20</v>
      </c>
      <c r="F3" s="2" t="s">
        <v>57</v>
      </c>
      <c r="G3" s="2" t="s">
        <v>129</v>
      </c>
      <c r="H3" s="4">
        <v>0.55000000000000004</v>
      </c>
      <c r="I3" t="s">
        <v>78</v>
      </c>
      <c r="J3" t="s">
        <v>83</v>
      </c>
    </row>
    <row r="4" spans="1:12" x14ac:dyDescent="0.25">
      <c r="A4" t="s">
        <v>69</v>
      </c>
      <c r="C4" t="s">
        <v>73</v>
      </c>
      <c r="E4" s="1" t="s">
        <v>21</v>
      </c>
      <c r="G4" s="2" t="s">
        <v>130</v>
      </c>
      <c r="H4" s="4">
        <v>0.15</v>
      </c>
      <c r="I4" t="s">
        <v>79</v>
      </c>
      <c r="J4" t="s">
        <v>84</v>
      </c>
    </row>
    <row r="5" spans="1:12" x14ac:dyDescent="0.25">
      <c r="A5" t="s">
        <v>70</v>
      </c>
      <c r="E5" s="1" t="s">
        <v>17</v>
      </c>
      <c r="G5" s="2" t="s">
        <v>131</v>
      </c>
      <c r="H5" s="4">
        <v>0.7</v>
      </c>
      <c r="I5" t="s">
        <v>80</v>
      </c>
      <c r="J5" t="s">
        <v>85</v>
      </c>
    </row>
    <row r="6" spans="1:12" x14ac:dyDescent="0.25">
      <c r="E6" s="1" t="s">
        <v>18</v>
      </c>
      <c r="G6" s="2" t="s">
        <v>132</v>
      </c>
      <c r="H6" s="4">
        <v>0.3</v>
      </c>
      <c r="J6" t="s">
        <v>86</v>
      </c>
    </row>
    <row r="7" spans="1:12" x14ac:dyDescent="0.25">
      <c r="E7" s="1" t="s">
        <v>23</v>
      </c>
      <c r="G7" s="2" t="s">
        <v>56</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REVELO CASTIBLANCO, MARIA ALEJANDRA (ALLIANZ COLOMBIA)</cp:lastModifiedBy>
  <dcterms:created xsi:type="dcterms:W3CDTF">2020-12-07T14:41:17Z</dcterms:created>
  <dcterms:modified xsi:type="dcterms:W3CDTF">2024-03-11T22:22:00Z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