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d.docs.live.net/f3bdf2b4801928ac/Escritorio/G HERRERA ABOGADOS Y ASOCIADOS/RESPONSABILIDAD DE SUSTANCIACIÓN/2. CIVIL/2024-00005 - FABIAN ANDRES HENAO - ALLIANZ/"/>
    </mc:Choice>
  </mc:AlternateContent>
  <xr:revisionPtr revIDLastSave="15" documentId="8_{05DC213B-8C38-4632-B356-51784BFD190F}" xr6:coauthVersionLast="47" xr6:coauthVersionMax="47" xr10:uidLastSave="{EC1335D9-4BB0-4015-9EA2-63A13B386E2A}"/>
  <bookViews>
    <workbookView xWindow="-108" yWindow="-108" windowWidth="23256" windowHeight="12456"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<sst xmlns="http://schemas.openxmlformats.org/spreadsheetml/2006/main" count="244" uniqueCount="183">
  <si>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</si>
  <si>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</si>
  <si>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</si>
  <si>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</si>
  <si>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</si>
  <si>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</si>
  <si>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</si>
  <si>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</si>
  <si>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</si>
  <si>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</si>
  <si>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</si>
  <si>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</si>
  <si>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</si>
  <si>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</si>
  <si>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</si>
  <si>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</si>
  <si>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</si>
  <si>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</si>
  <si>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</si>
  <si>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</si>
  <si>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</si>
  <si>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</si>
  <si>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</si>
  <si>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</si>
  <si>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</si>
  <si>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</si>
  <si>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</si>
  <si>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</si>
  <si>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</si>
  <si>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</si>
  <si>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</si>
  <si>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</si>
  <si>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</si>
  <si>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</si>
  <si>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</si>
  <si>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</si>
  <si>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</si>
  <si>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</si>
  <si>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</si>
  <si>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</si>
  <si>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</si>
  <si>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</si>
  <si>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</si>
  <si>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</si>
  <si>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</si>
  <si>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</si>
  <si>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</si>
  <si>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</si>
  <si>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</si>
  <si>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</si>
  <si>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</si>
  <si>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</si>
  <si>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</si>
  <si>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</si>
  <si>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</si>
  <si>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</si>
  <si>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</si>
  <si>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</si>
  <si>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</si>
  <si>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</si>
  <si>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</si>
  <si>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</si>
  <si>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</si>
  <si>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</si>
  <si>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</si>
  <si>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</si>
  <si>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</si>
  <si>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</si>
  <si>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</si>
  <si>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</si>
  <si>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</si>
  <si>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</si>
  <si>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</si>
  <si>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</si>
  <si>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</si>
  <si>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</si>
  <si>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</si>
  <si>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</si>
  <si>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</si>
  <si>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</si>
  <si>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</si>
  <si>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</si>
  <si>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</si>
  <si>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</si>
  <si>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</si>
  <si>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</si>
  <si>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</si>
  <si>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</si>
  <si>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</si>
  <si>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</si>
  <si>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</si>
  <si>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</si>
  <si>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</si>
  <si>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</si>
  <si>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</si>
  <si>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</si>
  <si>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</si>
  <si>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</si>
  <si>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</si>
  <si>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</si>
  <si>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</si>
  <si>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</si>
  <si>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</si>
  <si>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</si>
  <si>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</si>
  <si>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</si>
  <si>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</si>
  <si>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</si>
  <si>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</si>
  <si>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</si>
  <si>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</si>
  <si>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</si>
  <si>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</si>
  <si>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</si>
  <si>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</si>
  <si>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</si>
  <si>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</si>
  <si>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</si>
  <si>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</si>
  <si>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</si>
  <si>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</si>
  <si>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</si>
  <si>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</si>
  <si>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</si>
  <si>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</si>
  <si>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</si>
  <si>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</si>
  <si>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</si>
  <si>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</si>
  <si>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</si>
  <si>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</si>
  <si>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</si>
  <si>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</si>
  <si>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</si>
  <si>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</si>
  <si>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</si>
  <si>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</si>
  <si>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</si>
  <si>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</si>
  <si>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</si>
  <si>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</si>
  <si>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</si>
  <si>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</si>
  <si>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</si>
  <si>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</si>
  <si>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</si>
  <si>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</si>
  <si>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</si>
  <si>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</si>
  <si>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</si>
  <si>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</si>
  <si>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</si>
  <si>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</si>
  <si>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</si>
  <si>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</si>
  <si>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CIVIL DEL CIRCUITO DE CHAPARRAL - TOLIMA</t>
  </si>
  <si>
    <t>73168-31-03-001-2024-00005-00</t>
  </si>
  <si>
    <t>JAMILTON TAFUR PALOMINO; HOLMAN EDUARDO RINCON SANCHEZ; ALLIANZ SEGUROS S.A.</t>
  </si>
  <si>
    <t>FABIAN ANDRES HENAO VILLAMIL</t>
  </si>
  <si>
    <t>Calle 6 Bis No. 90A - 49 Parques El Tintal, Sur de la ciudad de Bogotá D.C.</t>
  </si>
  <si>
    <t>fabianhevi598@outlook.com</t>
  </si>
  <si>
    <t>01 DE ENERO DE 2017</t>
  </si>
  <si>
    <t>22 años</t>
  </si>
  <si>
    <t>No aplica - Lesiones</t>
  </si>
  <si>
    <t xml:space="preserve">1. El día 01 de enero de 2017, el señor Fabian Andrés Henao se movilizaba en calidad de conductor de la motocicleta de placas LMF-28C por la vía que conduce del Municipio de Planadas hacia la ciudad de Bogotá, a la altura de la Vereda Coloradas, en el sector Vuelta la Vilocha cuando se presentó el accidente de tránsito con el vehículo de placas KCW-466 conducido por el señor JAMILTON TAFUR PALOMINO, quien presuntamente tomó la curva con exceso de velocidad, colisionandolo y posteriormente dándose a la huida, dejando su placa incrustada en la motocicleta.
2. Al lugar de los hechos se hizo presente el Investigador de Campo de la PONAL, Grupo de Policia Judicial UNMUN PLANADAS.
3. Como consecuencia del accidente, el señor Fabian Andrés Henao presentó FRACTURA DE LA DIAFASIS DEL FEMUR DERECHO, que conllevó a que fuera necesaria una reducción abierta de la fractura con fijación interna y osteosintesis.
4. El señor Henao fue valorado por la Junta Regional de Calificación de Invalidez de Bogotá y se le dictaminó una PCL del 13,80%.
5. Para la fecha del accidente de tránsito el señor Fabian Andrés Henao se desempeñaba como asesor comercial de productos de tecnología devengando un salario de $737.717. 
6. El día 08 de abril de 2019, el demandante radicó reclamación ante ALLIANZ SEGUROS S.A., sobre la cual la compañía aseguradora dio respuesta el 07 de mayo de 2019, objetando la reclamación.
</t>
  </si>
  <si>
    <t>KCW-466</t>
  </si>
  <si>
    <t>01 de agosto de 1994</t>
  </si>
  <si>
    <t>Soltero</t>
  </si>
  <si>
    <t>No reporta</t>
  </si>
  <si>
    <t>No aplica</t>
  </si>
  <si>
    <t>HOLMAN EDUARDO RINCON SANCHEZ</t>
  </si>
  <si>
    <t>04 de marzo de 2024</t>
  </si>
  <si>
    <t>15 de abril de 2024</t>
  </si>
  <si>
    <t>15 de mayo de 2024</t>
  </si>
  <si>
    <t>APJ32353- 053129407</t>
  </si>
  <si>
    <t>21935476/547</t>
  </si>
  <si>
    <t>l 02/12/2016 hasta las 24:00 horas del
01/12/2017.</t>
  </si>
  <si>
    <t>FABIAN ANDRES HENAO VILLAMIL (VÍCTIMA DIRECTA); JUAN CARLOS HENAO ECHEVERRY (PADRE); MARTHA VILLAMIL MANCERA(MADRE); JORGE IVAN HENAO VILLAMIL(HERMANO)</t>
  </si>
  <si>
    <t>Daño a la vida en relación</t>
  </si>
  <si>
    <t xml:space="preserve">ARGUMENTOS DE DEFENSA FRENTE A LA DEMANDA POR LA INEXISTENTE RESPONSABILIDAD DERIVADA DEL ACCIDENTE DE TRÁNSITO:
1. PRESCRIPCIÓN DE LA ACCIÓN POR EL HECHO DE UN TERCERO.
2. INEXISTENCIA DE RESPONSABILIDAD A CARGO DEL DEMANDADO POR LA AUSENCIA DE PRUEBA DEL NEXO CAUSAL.
3. INEXISTENCIA DE RESPONSABILIDAD A CARGO DE LOS DEMANDADOS COMO CONSECUENCIA DEL HECHO EXCLUSIVO DE LA VÍCTIMA.
4. REDUCCIÓN DE LA INDEMNIZACIÓN COMO CONSECUENCIA DE LA INCIDENCIA DE LA CONDUCTA DE LA VÍCTIMA EN LA PRODUCCIÓN DEL DAÑO.
5. IMPROCEDENCIA DEL RECONOCIMIENTO DEL DAÑO MORAL POR TASACIÓN EXORBITANTE DEL PERJUICIO.
6. TASACIÓN EXORBITANTE DEL DAÑO A LA VIDA EN RELACIÓN E IMPROCEDENCIA DEL RECONOCIMIENTO DE ESTE CONCEPTO.
7. IMPROCEDENCIA DEL RECONOCIMIENTO DE LUCRO CESANTE
8. IMPROCEDENCIA DEL RECONOCIMIENTO Y FALTA DE PRUEBA DEL DAÑO EMERGENTE
9. GENÉRICA O INNOMINADA.
ARGUMENTOS DE DEFENSA FRENTE AL CONTRATO DE SEGURO:
1.  PRESCRIPCIÓN DE LA ACCIÓN DERIVADA DEL CONTRATO DE SEGURO.
2. FALTA DE COBERTURA MATERIAL DEL CONTRATO DE SEGURO FRENTE AL SEÑOR JAMILTON TAFUR PALOMINO
3. INEXISTENCIA DE OBLIGACIÓN DE INDEMNIZAR POR INCUMPLIMIENTO DE LAS CARGAS DEL ARTÍCULO 1077 DEL CÓDIGO DE COMERCIO
4. RIESGOS EXPRESAMENTE EXCLUIDOS EN LA PÓLIZA DE SEGURO DE AUTO COLECTIVO LIVIANOS SERVICIO PARTICULAR No. 021935476 / 547
5. CARÁCTER MERAMENTE INDEMNIZATORIO QUE REVISTEN LOS CONTRATOS DE SEGUROS.
6. EN CUALQUIER CASO, DE NINGUNA FORMA SE PODRÁ EXCEDER EL LÍMITE DEL VALOR ASEGURADO.
7. DISPONIBILIDAD DE LA SUMA ASEGURADA
8. GENÉRICA O INNOMINADA
</t>
  </si>
  <si>
    <t>La contingencia se califica como EVENTUAL, toda vez que, si bien para el caso que nos ocupa operó la prescripción de la acción derivada del contrato de seguro en contra de tres de los demandantes, estos son, Juan Carlos Henao, Martha Villamil y Jorge Iván Henao, queda en litigio el debate frente a la acción indemnizatoria del señor Fabian Andrés Henao Villamil. En este sentido, dependerá del debate probatorio la acreditación de la responsabilidad frente al señor Andrés Henao Villamil, por lo que las pruebas que se practiquen serán determinantes para la definición del pleito.
En primer lugar, en lo que se refiere a la Póliza de Seguro Auto Colectivo Livianos Servicio Particular No. 021935476 / 547, cuyo asegurado es el señor HOLMAN EDUARDO RINCON SANCHEZ, se precisa que la misma presta cobertura material y temporal, de conformidad con los hechos y pretensiones expuestas en el líbelo de la demanda. Frente a la cobertura temporal, debe señalarse que la ocurrencia del accidente de tránsito (01 de enero de 2017) se encuentra dentro de la delimitación temporal de la Póliza en mención comprendida desde el 02 de diciembre de 2016 hasta el 01 de diciembre de 2017, bajo la modalidad de ocurrencia. Ahora bien, presta cobertura material en tanto ampara la responsabilidad civil extracontractual, pretensión que se le endilga al extremo pasivo en calidad de propietario del vehículo de placas KCW-466 para la fecha de los hechos. 
No obstante, es relevante anunciar que la acción derivada del contrato de seguro consagrada en los artículos 1081 y 1131 del C.Co., se encuentra prescrita frente a los señores Juan Carlos Henao, Martha Villamil y Jorge Iván Henao. Lo anterior, teniendo en cuenta que desde el momento de la ocurrencia del hecho y hasta la presentación de la demanda (16 de enero de 2024) transcurrieron al menos 7 años. Sin embargo, debe aclararse que la prescripción no se predica respecto de Fabian Andrés Henao Villamil, debido a que el 08 de abril de 2019 él presentó una reclamación a la compañía aseguradora interrumpiendo así el término de los 5 años establecidos por la norma, el cual reinicia y vuelve a contar desde esa fecha.
Por otro lado, frente a la responsabilidad del asegurado respecto del señor Fabian Andrés Henao Villamil, debe mencionarse que dependerá del debate probatorio determinar la causa adecuada y el culpable del accidente de tránsito ocurrido el 01 de enero de 2017. En el marco del analisis probatorio debe mencionarse que, si bien no hay Informe Policial de Accidente de Tránsito o dictamen pericial de reconstrucción de accidente, por parte del extremo demandante se presenta una versión, según la cual, el señor Jamilton Tafur, conducía el vehículo de placas KCW-466 en exceso del límite de velocidad, evento que según su dicho conllevó a que al momento de tomar la curva invadiera el carril contrario ocasionando la colisión y posteriormente abandonando el lugar de los hechos. Sin perjuicio de lo anterior, conforme con lo descrito en la Certificación Médica de Accidente de Tránsito del Hospital Centro E.S.E. de Planadas, el señor Fabian Andrés Henao Villamil para la fecha del accidente se encontraba conduciendo en estado de alicoramiento. En otras palabras, dependerá del debate probatorio confirmar o desvirtuar de quién fue la responsabilidad del accidente. Por tanto, sólo hasta que se surta el debate probatorio será posible determinar con certeza las condiciones propias del mismo.
Lo anterior, sin perjuicio del carácter contingente del proceso.</t>
  </si>
  <si>
    <t>Como liquidación objetiva de perjuicios se llegó a $163.797.037. Lo anterior, con base en los siguientes fundamentos jurídicos: 
1. Perjuicios morales: Se tomó como daño moral, el valor total de $52.500.000, discriminado así, la suma de $15.000.000 para la víctima directa, el señor FABIAN ANDRES HENAO VILLAMIL; $15.000.000 para la señora MARTHA VILLAMIL MANCERA, en su calidad de madre de la víctima; $15.000.000 para el señor JUAN CARLOS HENAO ECHEVERRY, en calidad de padre, y la suma de $7.500.000 para el señor JORGE IVAN HENAO VILLAMIL, hermano de la víctima.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el Dictamen de Determinación de Origen y/o Pérdida de capacidad Laboral y Ocupacional de la Junta Regional de Calificación de Invalidez de Bogotá y Cundinamarca, a través de la cual se determinó una calificación PCL estimada según valoración documental del 13.80% con fecha de estructuración el 01 de enero de 2017 (fecha del accidente). 
2. Daño a la vida en relación: Se tomó como daño a la vida en relación la suma de $52.500.000, discriminado así, la suma de $15.000.000 para la víctima directa, el señor FABIAN ANDRES HENAO VILLAMIL; $15.000.000 para la señora MARTHA VILLAMIL MANCERA, en su calidad de madre de la víctima; $15.000.00;  para el señor JUAN CARLOS HENAO ECHEVERRY, en calidad de padre, y la suma de $7.500.000 para el señor JORGE IVAN HENAO VILLAMIL, hermano de la víctima, . La valoración efectuada se surtió teniendo en cuenta el Dictamen de Determinación de Origen y/o Pérdida de capacidad Laboral y Ocupacional de la Junta Regional de Calificación de Invalidez de Bogotá y Cundinamarca, a través de la cual se determinó una calificación PCL estimada según valoración documental del 13.80% con fecha de estructuración el 01 de enero de 2017 (fecha del accidente).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3. Daño emergente: Por este concepto, de la revisión probatoria documental arrimada al proceso, es posible identificar que en lo que se a la suma pretendida por el extremo actor, concerniente a los rubros que alega el extremo demandante, no se reconocen, en el entendido que no fue soportado suficientemente a través de elementos probatorios y aquellos en lo que pretenden fundarse corresponden a cotizaciones.
4. Lucro cesante: Siguiendo los criterios jurisprudenciales de la Corte Suprema de Justicia se tendrá en cuenta la suma de 1 SMLMV a la fecha del accidente (01 de enero de 2017), el cual equivale a la suma de $737.717, para el cálculo del lucro cesante de la siguiente manera: (i) Teniendo presente la PCL calculada en un 13,80%, el monto total de $58.797.036,6, correspondiente al lucro consolidado ($21.272.965,13). y el lucro cesante futuro ($37.524.071,52). 
5. Frente al deducible, para el caso que nos ocupa no aplica deducible frente al amparo de RCE.</t>
  </si>
  <si>
    <t>Por favor, para el informe inicial FINAL, la calificacion debe quedar en REMOTO, la firma es muy calra y exacta en el analisis que realiza " dependerá del debate probatorio confirmar o desvirtuar de quién fue la responsabilidad en el accidente. Por tanto, sólo hasta que se surta el debate probatorio será posible determinar con certeza la causa del accidente y el responsable de su ocurrencia del accidente de tránsito. " por lo cual, una calificacion EVENTUAL carece de fundamento, lo indicado por GH lleva a concluir un REMOTO.
Nota: De acuerdo con la salud y una vez valorada de manera íntegra la documental que reposa en el plenario, es dable concluir que dentro del caso que nos ocupa, si bien no hay Informe Policial de Accidente de Tránsito por parte del extremo demandante se presenta una versión, según la cual, el señor Jamilton Tafur, conducía el vehículo de placas KCW-466 en exceso del límite de velocidad, evento que según su dicho conllevó a que al tomar la curva invadiera el carril contrario ocasionando la colisión y posteriormente abandonando el lugar de los hechos. Sin perjuicio de lo anterior, conforme con lo descrito en la Certificación Médica de Accidente de Tránsito del Hospital Centro E.S.E. de Planadas, el señor Fabian Andrés Henao Villamil para la fecha del accidente se encontraba conduciendo en estado de alicoramiento. En otras palabras, dependerá del debate probatorio confirmar o desvirtuar de quién fue la responsabilidad del accidente. Por tanto, sólo hasta que se surta el debate probatorio será posible determinar con certeza las condiciones propias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</si>
</sst>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3" fontId="0" fillId="0" borderId="1" xfId="0" applyNumberFormat="1"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15" fontId="0" fillId="7" borderId="1" xfId="0" applyNumberFormat="1" applyFill="1" applyBorder="1" applyAlignment="1">
      <alignment vertical="top" wrapText="1"/>
    </xf>
    <xf numFmtId="0" fontId="7" fillId="0" borderId="1" xfId="3" applyBorder="1" applyAlignment="1">
      <alignment vertical="top" wrapText="1"/>
    </xf>
    <xf numFmtId="0" fontId="3" fillId="2" borderId="4"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1" xfId="0" applyBorder="1" applyAlignment="1" applyProtection="1">
      <alignment horizontal="center" wrapText="1"/>
      <protection locked="0"/>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bianhevi598@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9" zoomScaleNormal="100" workbookViewId="0">
      <selection activeCell="B5" sqref="B5"/>
    </sheetView>
  </sheetViews>
  <sheetFormatPr baseColWidth="10" defaultColWidth="0" defaultRowHeight="14.4" x14ac:dyDescent="0.3"/>
  <cols>
    <col min="1" max="1" width="53.5546875" style="8" customWidth="1"/>
    <col min="2" max="2" width="55.33203125" style="8" customWidth="1"/>
    <col min="3" max="3" width="19.33203125" style="8" customWidth="1"/>
    <col min="4" max="16384" width="11.44140625" style="2" hidden="1"/>
  </cols>
  <sheetData>
    <row r="1" spans="1:3" ht="18" x14ac:dyDescent="0.3">
      <c r="A1" s="43" t="s">
        <v>0</v>
      </c>
      <c r="B1" s="43"/>
      <c r="C1" s="43"/>
    </row>
    <row r="2" spans="1:3" x14ac:dyDescent="0.3">
      <c r="A2" s="5" t="s">
        <v>1</v>
      </c>
      <c r="B2" s="49" t="s">
        <v>156</v>
      </c>
      <c r="C2" s="50"/>
    </row>
    <row r="3" spans="1:3" x14ac:dyDescent="0.3">
      <c r="A3" s="5" t="s">
        <v>2</v>
      </c>
      <c r="B3" s="45" t="s">
        <v>155</v>
      </c>
      <c r="C3" s="46"/>
    </row>
    <row r="4" spans="1:3" ht="15" customHeight="1" x14ac:dyDescent="0.3">
      <c r="A4" s="5" t="s">
        <v>3</v>
      </c>
      <c r="B4" s="45" t="s">
        <v>157</v>
      </c>
      <c r="C4" s="46"/>
    </row>
    <row r="5" spans="1:3" ht="31.5" customHeight="1" x14ac:dyDescent="0.3">
      <c r="A5" s="5" t="s">
        <v>4</v>
      </c>
      <c r="B5" s="45" t="s">
        <v>177</v>
      </c>
      <c r="C5" s="46"/>
    </row>
    <row r="6" spans="1:3" x14ac:dyDescent="0.3">
      <c r="A6" s="5" t="s">
        <v>5</v>
      </c>
      <c r="B6" s="44" t="s">
        <v>120</v>
      </c>
      <c r="C6" s="44"/>
    </row>
    <row r="7" spans="1:3" x14ac:dyDescent="0.3">
      <c r="A7" s="27" t="s">
        <v>6</v>
      </c>
      <c r="B7" s="45" t="s">
        <v>151</v>
      </c>
      <c r="C7" s="46"/>
    </row>
    <row r="8" spans="1:3" ht="35.4" customHeight="1" x14ac:dyDescent="0.3">
      <c r="A8" s="27" t="s">
        <v>136</v>
      </c>
      <c r="B8" s="44" t="s">
        <v>158</v>
      </c>
      <c r="C8" s="44"/>
    </row>
    <row r="9" spans="1:3" x14ac:dyDescent="0.3">
      <c r="A9" s="27" t="s">
        <v>130</v>
      </c>
      <c r="B9" s="52">
        <v>1030643598</v>
      </c>
      <c r="C9" s="44"/>
    </row>
    <row r="10" spans="1:3" ht="15" customHeight="1" x14ac:dyDescent="0.3">
      <c r="A10" s="27" t="s">
        <v>7</v>
      </c>
      <c r="B10" s="11" t="s">
        <v>159</v>
      </c>
      <c r="C10" s="11"/>
    </row>
    <row r="11" spans="1:3" ht="30" customHeight="1" x14ac:dyDescent="0.3">
      <c r="A11" s="28" t="s">
        <v>8</v>
      </c>
      <c r="B11" s="11">
        <v>3144752019</v>
      </c>
      <c r="C11" s="11"/>
    </row>
    <row r="12" spans="1:3" ht="30" customHeight="1" x14ac:dyDescent="0.3">
      <c r="A12" s="5" t="s">
        <v>9</v>
      </c>
      <c r="B12" s="57" t="s">
        <v>160</v>
      </c>
      <c r="C12" s="11"/>
    </row>
    <row r="13" spans="1:3" x14ac:dyDescent="0.3">
      <c r="A13" s="5" t="s">
        <v>10</v>
      </c>
      <c r="B13" s="44" t="s">
        <v>167</v>
      </c>
      <c r="C13" s="44"/>
    </row>
    <row r="14" spans="1:3" x14ac:dyDescent="0.3">
      <c r="A14" s="5" t="s">
        <v>11</v>
      </c>
      <c r="B14" s="53" t="s">
        <v>166</v>
      </c>
      <c r="C14" s="44"/>
    </row>
    <row r="15" spans="1:3" x14ac:dyDescent="0.3">
      <c r="A15" s="5" t="s">
        <v>143</v>
      </c>
      <c r="B15" s="44" t="s">
        <v>162</v>
      </c>
      <c r="C15" s="44"/>
    </row>
    <row r="16" spans="1:3" x14ac:dyDescent="0.3">
      <c r="A16" s="5" t="s">
        <v>12</v>
      </c>
      <c r="B16" s="44" t="s">
        <v>163</v>
      </c>
      <c r="C16" s="44"/>
    </row>
    <row r="17" spans="1:3" ht="15" customHeight="1" x14ac:dyDescent="0.3">
      <c r="A17" s="5" t="s">
        <v>13</v>
      </c>
      <c r="B17" s="11" t="s">
        <v>14</v>
      </c>
      <c r="C17" s="11"/>
    </row>
    <row r="18" spans="1:3" x14ac:dyDescent="0.3">
      <c r="A18" s="5" t="s">
        <v>15</v>
      </c>
      <c r="B18" s="11" t="s">
        <v>168</v>
      </c>
      <c r="C18" s="11"/>
    </row>
    <row r="19" spans="1:3" ht="18.75" customHeight="1" x14ac:dyDescent="0.3">
      <c r="A19" s="5" t="s">
        <v>16</v>
      </c>
      <c r="B19" s="47">
        <v>737717</v>
      </c>
      <c r="C19" s="48"/>
    </row>
    <row r="20" spans="1:3" x14ac:dyDescent="0.3">
      <c r="A20" s="5" t="s">
        <v>131</v>
      </c>
      <c r="B20" s="44">
        <v>1</v>
      </c>
      <c r="C20" s="44"/>
    </row>
    <row r="21" spans="1:3" ht="17.25" customHeight="1" x14ac:dyDescent="0.3">
      <c r="A21" s="5" t="s">
        <v>17</v>
      </c>
      <c r="B21" s="11" t="s">
        <v>18</v>
      </c>
      <c r="C21" s="11"/>
    </row>
    <row r="22" spans="1:3" x14ac:dyDescent="0.3">
      <c r="A22" s="27" t="s">
        <v>19</v>
      </c>
      <c r="B22" s="14" t="s">
        <v>161</v>
      </c>
      <c r="C22" s="14"/>
    </row>
    <row r="23" spans="1:3" x14ac:dyDescent="0.3">
      <c r="A23" s="27" t="s">
        <v>20</v>
      </c>
      <c r="B23" s="56" t="s">
        <v>169</v>
      </c>
      <c r="C23" s="14"/>
    </row>
    <row r="24" spans="1:3" x14ac:dyDescent="0.3">
      <c r="A24" s="27" t="s">
        <v>21</v>
      </c>
      <c r="B24" s="56" t="s">
        <v>169</v>
      </c>
      <c r="C24" s="14"/>
    </row>
    <row r="25" spans="1:3" ht="15" customHeight="1" x14ac:dyDescent="0.3">
      <c r="A25" s="51" t="s">
        <v>145</v>
      </c>
      <c r="B25" s="14" t="s">
        <v>164</v>
      </c>
      <c r="C25" s="15"/>
    </row>
    <row r="26" spans="1:3" x14ac:dyDescent="0.3">
      <c r="A26" s="51"/>
      <c r="B26" s="15"/>
      <c r="C26" s="15"/>
    </row>
    <row r="27" spans="1:3" ht="100.5" customHeight="1" x14ac:dyDescent="0.3">
      <c r="A27" s="51"/>
      <c r="B27" s="15"/>
      <c r="C27" s="15"/>
    </row>
    <row r="28" spans="1:3" x14ac:dyDescent="0.3">
      <c r="A28" s="27" t="s">
        <v>23</v>
      </c>
      <c r="B28" s="15" t="s">
        <v>170</v>
      </c>
      <c r="C28" s="15"/>
    </row>
    <row r="29" spans="1:3" x14ac:dyDescent="0.3">
      <c r="A29" s="27" t="s">
        <v>24</v>
      </c>
      <c r="B29" s="52">
        <v>1109415331</v>
      </c>
      <c r="C29" s="44"/>
    </row>
    <row r="30" spans="1:3" x14ac:dyDescent="0.3">
      <c r="A30" s="27" t="s">
        <v>25</v>
      </c>
      <c r="B30" s="15" t="s">
        <v>165</v>
      </c>
      <c r="C30" s="15"/>
    </row>
    <row r="31" spans="1:3" x14ac:dyDescent="0.3">
      <c r="A31" s="27" t="s">
        <v>132</v>
      </c>
      <c r="B31" s="15">
        <v>21935476</v>
      </c>
      <c r="C31" s="15"/>
    </row>
    <row r="32" spans="1:3" x14ac:dyDescent="0.3">
      <c r="A32" s="27" t="s">
        <v>26</v>
      </c>
      <c r="B32" s="54" t="s">
        <v>171</v>
      </c>
      <c r="C32" s="55"/>
    </row>
    <row r="33" spans="1:3" x14ac:dyDescent="0.3">
      <c r="A33" s="5" t="s">
        <v>27</v>
      </c>
      <c r="B33" s="53" t="s">
        <v>172</v>
      </c>
      <c r="C33" s="53"/>
    </row>
    <row r="34" spans="1:3" ht="43.2" x14ac:dyDescent="0.3">
      <c r="A34" s="5" t="s">
        <v>133</v>
      </c>
      <c r="B34" s="53" t="s">
        <v>173</v>
      </c>
      <c r="C34" s="44"/>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hyperlinks>
    <hyperlink ref="B12" r:id="rId1" xr:uid="{E99525D0-6867-4431-B380-E0B57338C44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4.4" x14ac:dyDescent="0.3"/>
  <cols>
    <col min="1" max="1" width="49.6640625" customWidth="1"/>
    <col min="2" max="2" width="31.44140625" customWidth="1"/>
    <col min="3" max="3" width="90.33203125" customWidth="1"/>
    <col min="4" max="16384" width="11.44140625" hidden="1"/>
  </cols>
  <sheetData>
    <row r="1" spans="1:3" ht="18" x14ac:dyDescent="0.3">
      <c r="A1" s="58" t="s">
        <v>28</v>
      </c>
      <c r="B1" s="58"/>
      <c r="C1" s="58"/>
    </row>
    <row r="2" spans="1:3" ht="15.75" customHeight="1" x14ac:dyDescent="0.3">
      <c r="A2" s="20" t="s">
        <v>29</v>
      </c>
      <c r="B2" s="63" t="s">
        <v>174</v>
      </c>
      <c r="C2" s="64"/>
    </row>
    <row r="3" spans="1:3" s="2" customFormat="1" x14ac:dyDescent="0.3">
      <c r="A3" s="5" t="s">
        <v>1</v>
      </c>
      <c r="B3" s="59" t="str">
        <f>'AUTOS  NOTA 322'!B2:C2</f>
        <v>73168-31-03-001-2024-00005-00</v>
      </c>
      <c r="C3" s="59"/>
    </row>
    <row r="4" spans="1:3" s="2" customFormat="1" x14ac:dyDescent="0.3">
      <c r="A4" s="5" t="s">
        <v>2</v>
      </c>
      <c r="B4" s="59" t="str">
        <f>'AUTOS  NOTA 322'!B3:C3</f>
        <v>CIVIL DEL CIRCUITO DE CHAPARRAL - TOLIMA</v>
      </c>
      <c r="C4" s="59"/>
    </row>
    <row r="5" spans="1:3" s="2" customFormat="1" x14ac:dyDescent="0.3">
      <c r="A5" s="5" t="s">
        <v>3</v>
      </c>
      <c r="B5" s="59" t="str">
        <f>'AUTOS  NOTA 322'!B4:C4</f>
        <v>JAMILTON TAFUR PALOMINO; HOLMAN EDUARDO RINCON SANCHEZ; ALLIANZ SEGUROS S.A.</v>
      </c>
      <c r="C5" s="59"/>
    </row>
    <row r="6" spans="1:3" s="2" customFormat="1" x14ac:dyDescent="0.3">
      <c r="A6" s="5" t="s">
        <v>4</v>
      </c>
      <c r="B6" s="59" t="str">
        <f>'AUTOS  NOTA 322'!B5:C5</f>
        <v>FABIAN ANDRES HENAO VILLAMIL (VÍCTIMA DIRECTA); JUAN CARLOS HENAO ECHEVERRY (PADRE); MARTHA VILLAMIL MANCERA(MADRE); JORGE IVAN HENAO VILLAMIL(HERMANO)</v>
      </c>
      <c r="C6" s="59"/>
    </row>
    <row r="7" spans="1:3" s="2" customFormat="1" x14ac:dyDescent="0.3">
      <c r="A7" s="5" t="s">
        <v>5</v>
      </c>
      <c r="B7" s="59" t="str">
        <f>'AUTOS  NOTA 322'!B6:C6</f>
        <v>DEMANDA DIRECTA</v>
      </c>
      <c r="C7" s="59"/>
    </row>
    <row r="8" spans="1:3" s="2" customFormat="1" x14ac:dyDescent="0.3">
      <c r="A8" s="30" t="s">
        <v>117</v>
      </c>
      <c r="B8" s="59" t="str">
        <f>'AUTOS  NOTA 322'!B7:C8</f>
        <v>FABIAN ANDRES HENAO VILLAMIL</v>
      </c>
      <c r="C8" s="59"/>
    </row>
    <row r="9" spans="1:3" x14ac:dyDescent="0.3">
      <c r="A9" s="20" t="s">
        <v>30</v>
      </c>
      <c r="B9" s="59" t="s">
        <v>175</v>
      </c>
      <c r="C9" s="59"/>
    </row>
    <row r="10" spans="1:3" x14ac:dyDescent="0.3">
      <c r="A10" s="20" t="s">
        <v>22</v>
      </c>
      <c r="B10" s="59" t="s">
        <v>151</v>
      </c>
      <c r="C10" s="59"/>
    </row>
    <row r="11" spans="1:3" x14ac:dyDescent="0.3">
      <c r="A11" s="20" t="s">
        <v>31</v>
      </c>
      <c r="B11" s="77">
        <v>4000000000</v>
      </c>
      <c r="C11" s="78"/>
    </row>
    <row r="12" spans="1:3" x14ac:dyDescent="0.3">
      <c r="A12" s="20" t="s">
        <v>135</v>
      </c>
      <c r="B12" s="77">
        <v>0</v>
      </c>
      <c r="C12" s="78"/>
    </row>
    <row r="13" spans="1:3" x14ac:dyDescent="0.3">
      <c r="A13" s="20" t="s">
        <v>32</v>
      </c>
      <c r="B13" s="60" t="s">
        <v>94</v>
      </c>
      <c r="C13" s="61"/>
    </row>
    <row r="14" spans="1:3" x14ac:dyDescent="0.3">
      <c r="A14" s="20" t="s">
        <v>33</v>
      </c>
      <c r="B14" s="62" t="s">
        <v>176</v>
      </c>
      <c r="C14" s="59"/>
    </row>
    <row r="15" spans="1:3" x14ac:dyDescent="0.3">
      <c r="A15" s="20" t="s">
        <v>34</v>
      </c>
      <c r="B15" s="59" t="s">
        <v>35</v>
      </c>
      <c r="C15" s="59"/>
    </row>
    <row r="16" spans="1:3" x14ac:dyDescent="0.3">
      <c r="A16" s="20" t="s">
        <v>36</v>
      </c>
      <c r="B16" s="59" t="s">
        <v>35</v>
      </c>
      <c r="C16" s="59"/>
    </row>
    <row r="17" spans="1:3" x14ac:dyDescent="0.3">
      <c r="A17" s="79" t="s">
        <v>37</v>
      </c>
      <c r="B17" s="59"/>
      <c r="C17" s="59"/>
    </row>
    <row r="18" spans="1:3" x14ac:dyDescent="0.3">
      <c r="A18" s="80"/>
      <c r="B18" s="10" t="s">
        <v>39</v>
      </c>
      <c r="C18" s="10" t="s">
        <v>40</v>
      </c>
    </row>
    <row r="19" spans="1:3" x14ac:dyDescent="0.3">
      <c r="A19" s="80"/>
      <c r="B19" s="6" t="s">
        <v>142</v>
      </c>
      <c r="C19" s="6"/>
    </row>
    <row r="20" spans="1:3" x14ac:dyDescent="0.3">
      <c r="A20" s="80"/>
      <c r="B20" s="6"/>
      <c r="C20" s="6"/>
    </row>
    <row r="21" spans="1:3" x14ac:dyDescent="0.3">
      <c r="A21" s="81"/>
      <c r="B21" s="6"/>
      <c r="C21" s="6"/>
    </row>
    <row r="22" spans="1:3" x14ac:dyDescent="0.3">
      <c r="A22" s="20" t="s">
        <v>41</v>
      </c>
      <c r="B22" s="59" t="s">
        <v>45</v>
      </c>
      <c r="C22" s="59"/>
    </row>
    <row r="23" spans="1:3" x14ac:dyDescent="0.3">
      <c r="A23" s="20" t="s">
        <v>42</v>
      </c>
      <c r="B23" s="63" t="s">
        <v>45</v>
      </c>
      <c r="C23" s="64"/>
    </row>
    <row r="24" spans="1:3" x14ac:dyDescent="0.3">
      <c r="A24" s="20" t="s">
        <v>43</v>
      </c>
      <c r="B24" s="59" t="s">
        <v>97</v>
      </c>
      <c r="C24" s="59"/>
    </row>
    <row r="25" spans="1:3" x14ac:dyDescent="0.3">
      <c r="A25" s="20" t="s">
        <v>44</v>
      </c>
      <c r="B25" s="59" t="s">
        <v>45</v>
      </c>
      <c r="C25" s="59"/>
    </row>
    <row r="26" spans="1:3" x14ac:dyDescent="0.3">
      <c r="A26" s="20" t="s">
        <v>46</v>
      </c>
      <c r="B26" s="59">
        <v>0</v>
      </c>
      <c r="C26" s="59"/>
    </row>
    <row r="27" spans="1:3" x14ac:dyDescent="0.3">
      <c r="A27" s="19" t="s">
        <v>47</v>
      </c>
      <c r="B27" s="59" t="s">
        <v>45</v>
      </c>
      <c r="C27" s="59"/>
    </row>
    <row r="28" spans="1:3" x14ac:dyDescent="0.3">
      <c r="A28" s="65" t="s">
        <v>48</v>
      </c>
      <c r="B28" s="65"/>
      <c r="C28" s="65"/>
    </row>
    <row r="29" spans="1:3" x14ac:dyDescent="0.3">
      <c r="A29" s="75" t="s">
        <v>49</v>
      </c>
      <c r="B29" s="76"/>
      <c r="C29" s="11"/>
    </row>
    <row r="30" spans="1:3" x14ac:dyDescent="0.3">
      <c r="A30" s="75" t="s">
        <v>50</v>
      </c>
      <c r="B30" s="76"/>
      <c r="C30" s="11"/>
    </row>
    <row r="31" spans="1:3" x14ac:dyDescent="0.3">
      <c r="A31" s="75" t="s">
        <v>51</v>
      </c>
      <c r="B31" s="76"/>
      <c r="C31" s="12"/>
    </row>
    <row r="32" spans="1:3" x14ac:dyDescent="0.3">
      <c r="A32" s="75" t="s">
        <v>52</v>
      </c>
      <c r="B32" s="76"/>
      <c r="C32" s="11"/>
    </row>
    <row r="33" spans="1:3" x14ac:dyDescent="0.3">
      <c r="A33" s="75" t="s">
        <v>53</v>
      </c>
      <c r="B33" s="76"/>
      <c r="C33" s="11"/>
    </row>
    <row r="34" spans="1:3" x14ac:dyDescent="0.3">
      <c r="A34" s="75" t="s">
        <v>54</v>
      </c>
      <c r="B34" s="76"/>
      <c r="C34" s="13"/>
    </row>
    <row r="35" spans="1:3" x14ac:dyDescent="0.3">
      <c r="A35" s="66" t="s">
        <v>55</v>
      </c>
      <c r="B35" s="67"/>
      <c r="C35" s="14"/>
    </row>
    <row r="36" spans="1:3" x14ac:dyDescent="0.3">
      <c r="A36" s="66" t="s">
        <v>56</v>
      </c>
      <c r="B36" s="67"/>
      <c r="C36" s="15"/>
    </row>
    <row r="37" spans="1:3" x14ac:dyDescent="0.3">
      <c r="A37" s="68" t="s">
        <v>57</v>
      </c>
      <c r="B37" s="69"/>
      <c r="C37" s="15"/>
    </row>
    <row r="38" spans="1:3" x14ac:dyDescent="0.3">
      <c r="A38" s="70"/>
      <c r="B38" s="71"/>
      <c r="C38" s="15"/>
    </row>
    <row r="39" spans="1:3" x14ac:dyDescent="0.3">
      <c r="A39" s="72"/>
      <c r="B39" s="73"/>
      <c r="C39" s="15"/>
    </row>
    <row r="40" spans="1:3" x14ac:dyDescent="0.3">
      <c r="A40" s="74" t="s">
        <v>58</v>
      </c>
      <c r="B40" s="74"/>
      <c r="C40" s="74"/>
    </row>
    <row r="41" spans="1:3" x14ac:dyDescent="0.3">
      <c r="A41" s="17" t="s">
        <v>59</v>
      </c>
      <c r="B41" s="18"/>
      <c r="C41" s="15"/>
    </row>
    <row r="42" spans="1:3" x14ac:dyDescent="0.3">
      <c r="A42" s="66" t="s">
        <v>60</v>
      </c>
      <c r="B42" s="67"/>
      <c r="C42" s="15"/>
    </row>
    <row r="43" spans="1:3" x14ac:dyDescent="0.3">
      <c r="A43" s="66" t="s">
        <v>61</v>
      </c>
      <c r="B43" s="67"/>
      <c r="C43" s="15"/>
    </row>
    <row r="44" spans="1:3" x14ac:dyDescent="0.3">
      <c r="A44" s="17" t="s">
        <v>62</v>
      </c>
      <c r="B44" s="18"/>
      <c r="C44" s="15"/>
    </row>
    <row r="45" spans="1:3" x14ac:dyDescent="0.3">
      <c r="A45" s="17" t="s">
        <v>63</v>
      </c>
      <c r="B45" s="18"/>
      <c r="C45" s="15"/>
    </row>
    <row r="46" spans="1:3" x14ac:dyDescent="0.3">
      <c r="A46" s="66" t="s">
        <v>64</v>
      </c>
      <c r="B46" s="67"/>
      <c r="C46" s="15"/>
    </row>
    <row r="47" spans="1:3" x14ac:dyDescent="0.3">
      <c r="A47" s="17" t="s">
        <v>65</v>
      </c>
      <c r="B47" s="16"/>
      <c r="C47" s="15"/>
    </row>
    <row r="48" spans="1:3" x14ac:dyDescent="0.3">
      <c r="A48" s="66" t="s">
        <v>66</v>
      </c>
      <c r="B48" s="67"/>
      <c r="C48" s="15"/>
    </row>
    <row r="49" spans="1:3" x14ac:dyDescent="0.3">
      <c r="A49" s="66" t="s">
        <v>67</v>
      </c>
      <c r="B49" s="67"/>
      <c r="C49" s="15"/>
    </row>
    <row r="50" spans="1:3" x14ac:dyDescent="0.3">
      <c r="A50" s="66" t="s">
        <v>57</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6" zoomScale="80" zoomScaleNormal="80" workbookViewId="0">
      <selection activeCell="B41" sqref="B41:C41"/>
    </sheetView>
  </sheetViews>
  <sheetFormatPr baseColWidth="10" defaultColWidth="0" defaultRowHeight="14.4" x14ac:dyDescent="0.3"/>
  <cols>
    <col min="1" max="1" width="41.6640625" customWidth="1"/>
    <col min="2" max="2" width="35.33203125" customWidth="1"/>
    <col min="3" max="3" width="54.6640625" customWidth="1"/>
    <col min="4" max="8" width="11.44140625" hidden="1" customWidth="1"/>
    <col min="9" max="9" width="12" hidden="1" customWidth="1"/>
    <col min="10" max="16384" width="11.44140625" hidden="1"/>
  </cols>
  <sheetData>
    <row r="1" spans="1:9" ht="18" x14ac:dyDescent="0.3">
      <c r="A1" s="58" t="s">
        <v>68</v>
      </c>
      <c r="B1" s="58"/>
      <c r="C1" s="58"/>
    </row>
    <row r="2" spans="1:9" ht="15" customHeight="1" x14ac:dyDescent="0.3">
      <c r="A2" s="34" t="s">
        <v>29</v>
      </c>
      <c r="B2" s="86" t="str">
        <f>'AUTOS NOTA 321'!B2:C2</f>
        <v>APJ32353- 053129407</v>
      </c>
      <c r="C2" s="87"/>
    </row>
    <row r="3" spans="1:9" x14ac:dyDescent="0.3">
      <c r="A3" s="35" t="s">
        <v>1</v>
      </c>
      <c r="B3" s="90" t="str">
        <f>'AUTOS  NOTA 322'!B2:C2</f>
        <v>73168-31-03-001-2024-00005-00</v>
      </c>
      <c r="C3" s="90"/>
    </row>
    <row r="4" spans="1:9" x14ac:dyDescent="0.3">
      <c r="A4" s="35" t="s">
        <v>2</v>
      </c>
      <c r="B4" s="90" t="str">
        <f>'AUTOS  NOTA 322'!B3:C3</f>
        <v>CIVIL DEL CIRCUITO DE CHAPARRAL - TOLIMA</v>
      </c>
      <c r="C4" s="90"/>
    </row>
    <row r="5" spans="1:9" x14ac:dyDescent="0.3">
      <c r="A5" s="35" t="s">
        <v>3</v>
      </c>
      <c r="B5" s="90" t="str">
        <f>'AUTOS  NOTA 322'!B4:C4</f>
        <v>JAMILTON TAFUR PALOMINO; HOLMAN EDUARDO RINCON SANCHEZ; ALLIANZ SEGUROS S.A.</v>
      </c>
      <c r="C5" s="90"/>
    </row>
    <row r="6" spans="1:9" ht="15" customHeight="1" x14ac:dyDescent="0.3">
      <c r="A6" s="35" t="s">
        <v>4</v>
      </c>
      <c r="B6" s="90" t="str">
        <f>'AUTOS  NOTA 322'!B5:C5</f>
        <v>FABIAN ANDRES HENAO VILLAMIL (VÍCTIMA DIRECTA); JUAN CARLOS HENAO ECHEVERRY (PADRE); MARTHA VILLAMIL MANCERA(MADRE); JORGE IVAN HENAO VILLAMIL(HERMANO)</v>
      </c>
      <c r="C6" s="90"/>
    </row>
    <row r="7" spans="1:9" x14ac:dyDescent="0.3">
      <c r="A7" s="35" t="s">
        <v>5</v>
      </c>
      <c r="B7" s="90" t="str">
        <f>'AUTOS  NOTA 322'!B6:C6</f>
        <v>DEMANDA DIRECTA</v>
      </c>
      <c r="C7" s="90"/>
    </row>
    <row r="8" spans="1:9" x14ac:dyDescent="0.3">
      <c r="A8" s="37" t="s">
        <v>117</v>
      </c>
      <c r="B8" s="90" t="str">
        <f>'AUTOS  NOTA 322'!B7:C8</f>
        <v>FABIAN ANDRES HENAO VILLAMIL</v>
      </c>
      <c r="C8" s="90"/>
    </row>
    <row r="9" spans="1:9" ht="28.8" x14ac:dyDescent="0.3">
      <c r="A9" s="35" t="s">
        <v>69</v>
      </c>
      <c r="B9" s="84">
        <f>SUM(C11,C12,C14,C15,C17)</f>
        <v>204298323</v>
      </c>
      <c r="C9" s="85"/>
    </row>
    <row r="10" spans="1:9" x14ac:dyDescent="0.3">
      <c r="A10" s="91" t="s">
        <v>70</v>
      </c>
      <c r="B10" s="88" t="s">
        <v>71</v>
      </c>
      <c r="C10" s="89"/>
    </row>
    <row r="11" spans="1:9" x14ac:dyDescent="0.3">
      <c r="A11" s="91"/>
      <c r="B11" s="36" t="s">
        <v>72</v>
      </c>
      <c r="C11" s="31">
        <v>47537023</v>
      </c>
    </row>
    <row r="12" spans="1:9" x14ac:dyDescent="0.3">
      <c r="A12" s="91"/>
      <c r="B12" s="36" t="s">
        <v>73</v>
      </c>
      <c r="C12" s="31">
        <v>761300</v>
      </c>
    </row>
    <row r="13" spans="1:9" x14ac:dyDescent="0.3">
      <c r="A13" s="91"/>
      <c r="B13" s="88"/>
      <c r="C13" s="89"/>
    </row>
    <row r="14" spans="1:9" x14ac:dyDescent="0.3">
      <c r="A14" s="91"/>
      <c r="B14" s="36" t="s">
        <v>116</v>
      </c>
      <c r="C14" s="39">
        <v>78000000</v>
      </c>
    </row>
    <row r="15" spans="1:9" x14ac:dyDescent="0.3">
      <c r="A15" s="91"/>
      <c r="B15" s="36" t="s">
        <v>178</v>
      </c>
      <c r="C15" s="39">
        <v>78000000</v>
      </c>
      <c r="E15" t="s">
        <v>75</v>
      </c>
      <c r="F15" s="22">
        <v>0.7</v>
      </c>
    </row>
    <row r="16" spans="1:9" x14ac:dyDescent="0.3">
      <c r="A16" s="91"/>
      <c r="B16" s="88" t="s">
        <v>76</v>
      </c>
      <c r="C16" s="89"/>
      <c r="E16" t="s">
        <v>77</v>
      </c>
      <c r="F16" s="23">
        <v>0.3</v>
      </c>
      <c r="I16" s="25"/>
    </row>
    <row r="17" spans="1:9" x14ac:dyDescent="0.3">
      <c r="A17" s="91"/>
      <c r="B17" s="36"/>
      <c r="C17" s="40"/>
      <c r="F17" s="26"/>
      <c r="I17" s="25"/>
    </row>
    <row r="18" spans="1:9" ht="23.25" customHeight="1" x14ac:dyDescent="0.3">
      <c r="A18" s="38" t="s">
        <v>78</v>
      </c>
      <c r="B18" s="86" t="s">
        <v>77</v>
      </c>
      <c r="C18" s="87"/>
    </row>
    <row r="19" spans="1:9" ht="57.6" x14ac:dyDescent="0.3">
      <c r="A19" s="35" t="s">
        <v>80</v>
      </c>
      <c r="B19" s="98" t="s">
        <v>180</v>
      </c>
      <c r="C19" s="99"/>
    </row>
    <row r="20" spans="1:9" ht="15" customHeight="1" x14ac:dyDescent="0.3">
      <c r="A20" s="21" t="s">
        <v>81</v>
      </c>
      <c r="B20" s="95">
        <f>((C22+C23+C25+C26+C30+C28+C32+C34+C29+C33)-C37)*C36*C38</f>
        <v>163797036.59999999</v>
      </c>
      <c r="C20" s="95"/>
    </row>
    <row r="21" spans="1:9" x14ac:dyDescent="0.3">
      <c r="A21" s="7" t="s">
        <v>82</v>
      </c>
      <c r="B21" s="100" t="s">
        <v>71</v>
      </c>
      <c r="C21" s="101"/>
    </row>
    <row r="22" spans="1:9" x14ac:dyDescent="0.3">
      <c r="A22" s="82"/>
      <c r="B22" s="36" t="s">
        <v>72</v>
      </c>
      <c r="C22" s="31">
        <v>58797036.600000001</v>
      </c>
    </row>
    <row r="23" spans="1:9" x14ac:dyDescent="0.3">
      <c r="A23" s="83"/>
      <c r="B23" s="36" t="s">
        <v>73</v>
      </c>
      <c r="C23" s="31">
        <v>0</v>
      </c>
    </row>
    <row r="24" spans="1:9" x14ac:dyDescent="0.3">
      <c r="A24" s="83"/>
      <c r="B24" s="88" t="s">
        <v>74</v>
      </c>
      <c r="C24" s="89"/>
    </row>
    <row r="25" spans="1:9" x14ac:dyDescent="0.3">
      <c r="A25" s="83"/>
      <c r="B25" s="36" t="s">
        <v>116</v>
      </c>
      <c r="C25" s="31">
        <v>52500000</v>
      </c>
    </row>
    <row r="26" spans="1:9" ht="28.95" customHeight="1" x14ac:dyDescent="0.3">
      <c r="A26" s="83"/>
      <c r="B26" s="36" t="s">
        <v>178</v>
      </c>
      <c r="C26" s="31">
        <v>52500000</v>
      </c>
    </row>
    <row r="27" spans="1:9" x14ac:dyDescent="0.3">
      <c r="A27" s="83"/>
      <c r="B27" s="88" t="s">
        <v>146</v>
      </c>
      <c r="C27" s="89"/>
    </row>
    <row r="28" spans="1:9" x14ac:dyDescent="0.3">
      <c r="A28" s="83"/>
      <c r="B28" s="36" t="s">
        <v>154</v>
      </c>
      <c r="C28" s="31">
        <v>0</v>
      </c>
    </row>
    <row r="29" spans="1:9" x14ac:dyDescent="0.3">
      <c r="A29" s="83"/>
      <c r="B29" s="36" t="s">
        <v>72</v>
      </c>
      <c r="C29" s="31">
        <v>0</v>
      </c>
    </row>
    <row r="30" spans="1:9" x14ac:dyDescent="0.3">
      <c r="A30" s="83"/>
      <c r="B30" s="36" t="s">
        <v>73</v>
      </c>
      <c r="C30" s="31">
        <v>0</v>
      </c>
    </row>
    <row r="31" spans="1:9" x14ac:dyDescent="0.3">
      <c r="A31" s="83"/>
      <c r="B31" s="88" t="s">
        <v>147</v>
      </c>
      <c r="C31" s="89"/>
    </row>
    <row r="32" spans="1:9" x14ac:dyDescent="0.3">
      <c r="A32" s="83"/>
      <c r="B32" s="36"/>
      <c r="C32" s="31"/>
    </row>
    <row r="33" spans="1:3" x14ac:dyDescent="0.3">
      <c r="A33" s="83"/>
      <c r="B33" s="36" t="s">
        <v>72</v>
      </c>
      <c r="C33" s="31">
        <v>0</v>
      </c>
    </row>
    <row r="34" spans="1:3" x14ac:dyDescent="0.3">
      <c r="A34" s="83"/>
      <c r="B34" s="36" t="s">
        <v>73</v>
      </c>
      <c r="C34" s="31">
        <v>0</v>
      </c>
    </row>
    <row r="35" spans="1:3" x14ac:dyDescent="0.3">
      <c r="A35" s="83"/>
      <c r="B35" s="88" t="s">
        <v>134</v>
      </c>
      <c r="C35" s="89"/>
    </row>
    <row r="36" spans="1:3" x14ac:dyDescent="0.3">
      <c r="A36" s="83"/>
      <c r="B36" s="36" t="s">
        <v>150</v>
      </c>
      <c r="C36" s="32">
        <v>1</v>
      </c>
    </row>
    <row r="37" spans="1:3" x14ac:dyDescent="0.3">
      <c r="A37" s="83"/>
      <c r="B37" s="36" t="s">
        <v>135</v>
      </c>
      <c r="C37" s="33">
        <v>0</v>
      </c>
    </row>
    <row r="38" spans="1:3" x14ac:dyDescent="0.3">
      <c r="A38" s="83"/>
      <c r="B38" s="36" t="s">
        <v>153</v>
      </c>
      <c r="C38" s="32">
        <v>1</v>
      </c>
    </row>
    <row r="39" spans="1:3" x14ac:dyDescent="0.3">
      <c r="A39" s="24" t="s">
        <v>83</v>
      </c>
      <c r="B39" s="95">
        <f>IFERROR(B20*(VLOOKUP(B18,E15:F17,2,0)),16666)</f>
        <v>49139110.979999997</v>
      </c>
      <c r="C39" s="95"/>
    </row>
    <row r="40" spans="1:3" ht="93" customHeight="1" x14ac:dyDescent="0.3">
      <c r="A40" s="35" t="s">
        <v>148</v>
      </c>
      <c r="B40" s="96" t="s">
        <v>181</v>
      </c>
      <c r="C40" s="97"/>
    </row>
    <row r="41" spans="1:3" ht="211.5" customHeight="1" x14ac:dyDescent="0.3">
      <c r="A41" s="35" t="s">
        <v>84</v>
      </c>
      <c r="B41" s="93" t="s">
        <v>179</v>
      </c>
      <c r="C41" s="94"/>
    </row>
    <row r="42" spans="1:3" ht="25.95" customHeight="1" x14ac:dyDescent="0.3">
      <c r="A42" s="42" t="s">
        <v>139</v>
      </c>
      <c r="B42" s="42"/>
      <c r="C42" s="42"/>
    </row>
    <row r="43" spans="1:3" x14ac:dyDescent="0.3">
      <c r="A43" s="41" t="s">
        <v>140</v>
      </c>
      <c r="B43" s="92" t="s">
        <v>35</v>
      </c>
      <c r="C43" s="92"/>
    </row>
    <row r="44" spans="1:3" ht="40.950000000000003" customHeight="1" x14ac:dyDescent="0.3">
      <c r="A44" s="41" t="s">
        <v>138</v>
      </c>
      <c r="B44" s="106" t="s">
        <v>182</v>
      </c>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58" t="s">
        <v>85</v>
      </c>
      <c r="B1" s="58"/>
      <c r="C1" s="58"/>
    </row>
    <row r="2" spans="1:3" x14ac:dyDescent="0.3">
      <c r="A2" s="20" t="s">
        <v>29</v>
      </c>
      <c r="B2" s="63" t="str">
        <f>'AUTOS NOTA 324'!B2:C2</f>
        <v>APJ32353- 053129407</v>
      </c>
      <c r="C2" s="64"/>
    </row>
    <row r="3" spans="1:3" x14ac:dyDescent="0.3">
      <c r="A3" s="5" t="s">
        <v>1</v>
      </c>
      <c r="B3" s="59" t="str">
        <f>'AUTOS  NOTA 322'!B2:C2</f>
        <v>73168-31-03-001-2024-00005-00</v>
      </c>
      <c r="C3" s="59"/>
    </row>
    <row r="4" spans="1:3" x14ac:dyDescent="0.3">
      <c r="A4" s="5" t="s">
        <v>2</v>
      </c>
      <c r="B4" s="59" t="str">
        <f>'AUTOS  NOTA 322'!B3:C3</f>
        <v>CIVIL DEL CIRCUITO DE CHAPARRAL - TOLIMA</v>
      </c>
      <c r="C4" s="59"/>
    </row>
    <row r="5" spans="1:3" x14ac:dyDescent="0.3">
      <c r="A5" s="5" t="s">
        <v>3</v>
      </c>
      <c r="B5" s="59" t="str">
        <f>'AUTOS  NOTA 322'!B4:C4</f>
        <v>JAMILTON TAFUR PALOMINO; HOLMAN EDUARDO RINCON SANCHEZ; ALLIANZ SEGUROS S.A.</v>
      </c>
      <c r="C5" s="59"/>
    </row>
    <row r="6" spans="1:3" ht="15" customHeight="1" x14ac:dyDescent="0.3">
      <c r="A6" s="5" t="s">
        <v>4</v>
      </c>
      <c r="B6" s="59" t="str">
        <f>'AUTOS  NOTA 322'!B5:C5</f>
        <v>FABIAN ANDRES HENAO VILLAMIL (VÍCTIMA DIRECTA); JUAN CARLOS HENAO ECHEVERRY (PADRE); MARTHA VILLAMIL MANCERA(MADRE); JORGE IVAN HENAO VILLAMIL(HERMANO)</v>
      </c>
      <c r="C6" s="59"/>
    </row>
    <row r="7" spans="1:3" ht="15" customHeight="1" x14ac:dyDescent="0.3">
      <c r="A7" s="5" t="s">
        <v>5</v>
      </c>
      <c r="B7" s="59" t="str">
        <f>'AUTOS  NOTA 322'!B6:C6</f>
        <v>DEMANDA DIRECTA</v>
      </c>
      <c r="C7" s="59"/>
    </row>
    <row r="8" spans="1:3" ht="15" customHeight="1" x14ac:dyDescent="0.3">
      <c r="A8" s="30" t="s">
        <v>117</v>
      </c>
      <c r="B8" s="59" t="str">
        <f>'AUTOS  NOTA 322'!B7:C8</f>
        <v>FABIAN ANDRES HENAO VILLAMIL</v>
      </c>
      <c r="C8" s="59"/>
    </row>
    <row r="9" spans="1:3" ht="19.2" customHeight="1" x14ac:dyDescent="0.3">
      <c r="A9" s="5" t="s">
        <v>118</v>
      </c>
      <c r="B9" s="59"/>
      <c r="C9" s="59"/>
    </row>
    <row r="10" spans="1:3" x14ac:dyDescent="0.3">
      <c r="A10" s="7" t="s">
        <v>82</v>
      </c>
      <c r="B10" s="104">
        <f>'AUTOS NOTA 324'!B20:C20</f>
        <v>163797036.59999999</v>
      </c>
      <c r="C10" s="104"/>
    </row>
    <row r="11" spans="1:3" x14ac:dyDescent="0.3">
      <c r="A11" s="7" t="s">
        <v>137</v>
      </c>
      <c r="B11" s="105">
        <f>'AUTOS NOTA 324'!B39:C39</f>
        <v>49139110.979999997</v>
      </c>
      <c r="C11" s="59"/>
    </row>
    <row r="12" spans="1:3" ht="28.8" x14ac:dyDescent="0.3">
      <c r="A12" s="7" t="s">
        <v>86</v>
      </c>
      <c r="B12" s="102"/>
      <c r="C12" s="103"/>
    </row>
    <row r="13" spans="1:3" ht="43.2" x14ac:dyDescent="0.3">
      <c r="A13" s="5" t="s">
        <v>87</v>
      </c>
      <c r="B13" s="59"/>
      <c r="C13" s="59"/>
    </row>
    <row r="14" spans="1:3" ht="43.2" x14ac:dyDescent="0.3">
      <c r="A14" s="5" t="s">
        <v>88</v>
      </c>
      <c r="B14" s="59"/>
      <c r="C14" s="59"/>
    </row>
    <row r="15" spans="1:3" x14ac:dyDescent="0.3">
      <c r="A15" s="5" t="s">
        <v>89</v>
      </c>
      <c r="B15" s="6"/>
      <c r="C15" s="6"/>
    </row>
    <row r="16" spans="1:3" x14ac:dyDescent="0.3">
      <c r="A16" s="7" t="s">
        <v>90</v>
      </c>
      <c r="B16" s="59"/>
      <c r="C16" s="59"/>
    </row>
    <row r="17" spans="1:3" x14ac:dyDescent="0.3">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33203125" bestFit="1" customWidth="1"/>
    <col min="5" max="5" width="42.664062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119</v>
      </c>
      <c r="L1" s="29" t="s">
        <v>151</v>
      </c>
      <c r="M1" t="s">
        <v>94</v>
      </c>
      <c r="N1" t="s">
        <v>75</v>
      </c>
      <c r="O1" t="s">
        <v>141</v>
      </c>
    </row>
    <row r="2" spans="1:15" x14ac:dyDescent="0.3">
      <c r="A2" t="s">
        <v>94</v>
      </c>
      <c r="B2" t="s">
        <v>45</v>
      </c>
      <c r="C2" t="s">
        <v>95</v>
      </c>
      <c r="D2" s="2" t="s">
        <v>96</v>
      </c>
      <c r="E2" s="1" t="s">
        <v>97</v>
      </c>
      <c r="F2" s="2" t="s">
        <v>79</v>
      </c>
      <c r="G2" s="4">
        <v>0.7</v>
      </c>
      <c r="H2" t="s">
        <v>14</v>
      </c>
      <c r="I2" t="s">
        <v>98</v>
      </c>
      <c r="K2" t="s">
        <v>120</v>
      </c>
      <c r="L2" s="29" t="s">
        <v>121</v>
      </c>
      <c r="M2" t="s">
        <v>99</v>
      </c>
      <c r="N2" t="s">
        <v>77</v>
      </c>
      <c r="O2" t="s">
        <v>45</v>
      </c>
    </row>
    <row r="3" spans="1:15" x14ac:dyDescent="0.3">
      <c r="A3" t="s">
        <v>99</v>
      </c>
      <c r="C3" t="s">
        <v>100</v>
      </c>
      <c r="D3" s="2" t="s">
        <v>101</v>
      </c>
      <c r="E3" s="1" t="s">
        <v>102</v>
      </c>
      <c r="F3" s="2" t="s">
        <v>77</v>
      </c>
      <c r="G3" s="4">
        <v>0.3</v>
      </c>
      <c r="H3" t="s">
        <v>103</v>
      </c>
      <c r="I3" t="s">
        <v>104</v>
      </c>
      <c r="L3" s="29" t="s">
        <v>122</v>
      </c>
      <c r="M3" t="s">
        <v>105</v>
      </c>
      <c r="N3" t="s">
        <v>79</v>
      </c>
    </row>
    <row r="4" spans="1:15" x14ac:dyDescent="0.3">
      <c r="A4" t="s">
        <v>105</v>
      </c>
      <c r="C4" t="s">
        <v>38</v>
      </c>
      <c r="E4" s="1" t="s">
        <v>106</v>
      </c>
      <c r="H4" t="s">
        <v>107</v>
      </c>
      <c r="I4" t="s">
        <v>18</v>
      </c>
      <c r="L4" t="s">
        <v>123</v>
      </c>
    </row>
    <row r="5" spans="1:15" x14ac:dyDescent="0.3">
      <c r="A5" t="s">
        <v>108</v>
      </c>
      <c r="E5" s="1" t="s">
        <v>109</v>
      </c>
      <c r="H5" t="s">
        <v>110</v>
      </c>
      <c r="I5" t="s">
        <v>111</v>
      </c>
      <c r="L5" s="29" t="s">
        <v>124</v>
      </c>
    </row>
    <row r="6" spans="1:15" x14ac:dyDescent="0.3">
      <c r="E6" s="1" t="s">
        <v>112</v>
      </c>
      <c r="I6" t="s">
        <v>113</v>
      </c>
      <c r="L6" s="29" t="s">
        <v>152</v>
      </c>
    </row>
    <row r="7" spans="1:15" x14ac:dyDescent="0.3">
      <c r="E7" s="1" t="s">
        <v>114</v>
      </c>
      <c r="I7" t="s">
        <v>144</v>
      </c>
      <c r="L7" s="29" t="s">
        <v>125</v>
      </c>
    </row>
    <row r="8" spans="1:15" x14ac:dyDescent="0.3">
      <c r="E8" s="1" t="s">
        <v>115</v>
      </c>
      <c r="L8" s="29" t="s">
        <v>146</v>
      </c>
    </row>
    <row r="9" spans="1:15" x14ac:dyDescent="0.3">
      <c r="L9" s="29" t="s">
        <v>126</v>
      </c>
    </row>
    <row r="10" spans="1:15" x14ac:dyDescent="0.3">
      <c r="L10" s="29" t="s">
        <v>127</v>
      </c>
    </row>
    <row r="11" spans="1:15" x14ac:dyDescent="0.3">
      <c r="L11" s="29" t="s">
        <v>128</v>
      </c>
    </row>
    <row r="12" spans="1:15" x14ac:dyDescent="0.3">
      <c r="L12" s="29" t="s">
        <v>129</v>
      </c>
    </row>
    <row r="13" spans="1:15" x14ac:dyDescent="0.3">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Castaño Torres</cp:lastModifiedBy>
  <cp:revision/>
  <cp:lastPrinted>2024-05-03T19:24:39Z</cp:lastPrinted>
  <dcterms:created xsi:type="dcterms:W3CDTF">2020-12-07T14:41:17Z</dcterms:created>
  <dcterms:modified xsi:type="dcterms:W3CDTF">2024-05-21T15:24:48Z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